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<sst xmlns="http://schemas.openxmlformats.org/spreadsheetml/2006/main" count="76" uniqueCount="23">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</sst>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74690.576652601972</c:v>
                </c:pt>
                <c:pt idx="1">
                  <c:v>64616.033755274264</c:v>
                </c:pt>
                <c:pt idx="2">
                  <c:v>93937.763713080174</c:v>
                </c:pt>
                <c:pt idx="3">
                  <c:v>86221.518987341769</c:v>
                </c:pt>
                <c:pt idx="4">
                  <c:v>94659.282700421943</c:v>
                </c:pt>
                <c:pt idx="5">
                  <c:v>89247.890295358651</c:v>
                </c:pt>
                <c:pt idx="6">
                  <c:v>95380.801687763713</c:v>
                </c:pt>
                <c:pt idx="7">
                  <c:v>102308.72011251758</c:v>
                </c:pt>
                <c:pt idx="8">
                  <c:v>92274.261603375533</c:v>
                </c:pt>
                <c:pt idx="9">
                  <c:v>88887.130801687759</c:v>
                </c:pt>
                <c:pt idx="10">
                  <c:v>78244.725738396621</c:v>
                </c:pt>
                <c:pt idx="11">
                  <c:v>75719.409282700421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81893.302087771619</c:v>
                </c:pt>
                <c:pt idx="1">
                  <c:v>78584.686834256499</c:v>
                </c:pt>
                <c:pt idx="2">
                  <c:v>83317.562846186614</c:v>
                </c:pt>
                <c:pt idx="3">
                  <c:v>86741.201533873027</c:v>
                </c:pt>
                <c:pt idx="4">
                  <c:v>98602.147422241163</c:v>
                </c:pt>
                <c:pt idx="5">
                  <c:v>90618.167873881554</c:v>
                </c:pt>
                <c:pt idx="6">
                  <c:v>101721.31231359181</c:v>
                </c:pt>
                <c:pt idx="7">
                  <c:v>103318.10822326374</c:v>
                </c:pt>
                <c:pt idx="8">
                  <c:v>94143.297827013215</c:v>
                </c:pt>
                <c:pt idx="9">
                  <c:v>83019.855134213896</c:v>
                </c:pt>
                <c:pt idx="10">
                  <c:v>84589.586706433751</c:v>
                </c:pt>
                <c:pt idx="11">
                  <c:v>85137.639539838085</c:v>
                </c:pt>
              </c:numCache>
            </c:numRef>
          </c:val>
        </c:ser>
        <c:marker val="1"/>
        <c:axId val="186963456"/>
        <c:axId val="186964992"/>
      </c:lineChart>
      <c:catAx>
        <c:axId val="18696345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86964992"/>
        <c:crossesAt val="0"/>
        <c:auto val="1"/>
        <c:lblAlgn val="ctr"/>
        <c:lblOffset val="100"/>
      </c:catAx>
      <c:valAx>
        <c:axId val="1869649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8696345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794"/>
          <c:w val="0.52418879056047263"/>
          <c:h val="7.5527441092335404E-2"/>
        </c:manualLayout>
      </c:layout>
    </c:legend>
    <c:plotVisOnly val="1"/>
  </c:chart>
  <c:printSettings>
    <c:headerFooter/>
    <c:pageMargins b="0.75000000000000711" l="0.70000000000000062" r="0.70000000000000062" t="0.750000000000007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743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262.40135287485907</c:v>
                </c:pt>
                <c:pt idx="1">
                  <c:v>1145.9977452085682</c:v>
                </c:pt>
                <c:pt idx="2">
                  <c:v>690.81172491544532</c:v>
                </c:pt>
                <c:pt idx="3">
                  <c:v>921.08229988726043</c:v>
                </c:pt>
                <c:pt idx="4">
                  <c:v>803.2694475760992</c:v>
                </c:pt>
                <c:pt idx="5">
                  <c:v>862.17587373167987</c:v>
                </c:pt>
                <c:pt idx="6">
                  <c:v>273.11161217587374</c:v>
                </c:pt>
                <c:pt idx="7">
                  <c:v>278.46674182638105</c:v>
                </c:pt>
                <c:pt idx="8">
                  <c:v>3974.0924464487034</c:v>
                </c:pt>
                <c:pt idx="9">
                  <c:v>749.718151071026</c:v>
                </c:pt>
                <c:pt idx="10">
                  <c:v>744.36302142051863</c:v>
                </c:pt>
                <c:pt idx="11">
                  <c:v>278.46674182638105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311.76578645235367</c:v>
                </c:pt>
                <c:pt idx="1">
                  <c:v>4858.2273249138925</c:v>
                </c:pt>
                <c:pt idx="2">
                  <c:v>1383.8025258323767</c:v>
                </c:pt>
                <c:pt idx="3">
                  <c:v>858.72330654420205</c:v>
                </c:pt>
                <c:pt idx="4">
                  <c:v>1668.2204362801378</c:v>
                </c:pt>
                <c:pt idx="5">
                  <c:v>891.54075774971295</c:v>
                </c:pt>
                <c:pt idx="6">
                  <c:v>1350.9850746268655</c:v>
                </c:pt>
                <c:pt idx="7">
                  <c:v>5626.897818599311</c:v>
                </c:pt>
                <c:pt idx="8">
                  <c:v>1487.7244546498277</c:v>
                </c:pt>
                <c:pt idx="9">
                  <c:v>886.07118254879447</c:v>
                </c:pt>
                <c:pt idx="10">
                  <c:v>4965.1848450057405</c:v>
                </c:pt>
                <c:pt idx="11">
                  <c:v>568.83582089552237</c:v>
                </c:pt>
              </c:numCache>
            </c:numRef>
          </c:val>
        </c:ser>
        <c:marker val="1"/>
        <c:axId val="186957184"/>
        <c:axId val="187004032"/>
      </c:lineChart>
      <c:catAx>
        <c:axId val="186957184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87004032"/>
        <c:crossesAt val="0"/>
        <c:auto val="1"/>
        <c:lblAlgn val="ctr"/>
        <c:lblOffset val="100"/>
      </c:catAx>
      <c:valAx>
        <c:axId val="1870040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86957184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127"/>
          <c:w val="0.52571251548946718"/>
          <c:h val="0.11075973149777101"/>
        </c:manualLayout>
      </c:layout>
    </c:legend>
    <c:plotVisOnly val="1"/>
  </c:chart>
  <c:printSettings>
    <c:headerFooter/>
    <c:pageMargins b="0.75000000000000733" l="0.70000000000000062" r="0.70000000000000062" t="0.750000000000007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452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2255.0213024954351</c:v>
                </c:pt>
                <c:pt idx="1">
                  <c:v>3526.9998579604908</c:v>
                </c:pt>
                <c:pt idx="2">
                  <c:v>1237.3706634205721</c:v>
                </c:pt>
                <c:pt idx="3">
                  <c:v>3228.6249409026436</c:v>
                </c:pt>
                <c:pt idx="4">
                  <c:v>2200.091296409008</c:v>
                </c:pt>
                <c:pt idx="5">
                  <c:v>0</c:v>
                </c:pt>
                <c:pt idx="6">
                  <c:v>2259.8647125140924</c:v>
                </c:pt>
                <c:pt idx="7">
                  <c:v>2700.2467164514001</c:v>
                </c:pt>
                <c:pt idx="8">
                  <c:v>3216.535972020275</c:v>
                </c:pt>
                <c:pt idx="9">
                  <c:v>2359.0992087644554</c:v>
                </c:pt>
                <c:pt idx="10">
                  <c:v>2190.4061060520494</c:v>
                </c:pt>
                <c:pt idx="11">
                  <c:v>1014.7595861229458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1210.0166450896984</c:v>
                </c:pt>
                <c:pt idx="1">
                  <c:v>1157.1518402071388</c:v>
                </c:pt>
                <c:pt idx="2">
                  <c:v>3370.1178236232026</c:v>
                </c:pt>
                <c:pt idx="3">
                  <c:v>2549.2583687812094</c:v>
                </c:pt>
                <c:pt idx="4">
                  <c:v>2351.9173363949485</c:v>
                </c:pt>
                <c:pt idx="5">
                  <c:v>1139.530238579619</c:v>
                </c:pt>
                <c:pt idx="6">
                  <c:v>2122.1951779563724</c:v>
                </c:pt>
                <c:pt idx="7">
                  <c:v>1189.458109857592</c:v>
                </c:pt>
                <c:pt idx="8">
                  <c:v>2337.7991492509709</c:v>
                </c:pt>
                <c:pt idx="9">
                  <c:v>2279.060477159238</c:v>
                </c:pt>
                <c:pt idx="10">
                  <c:v>153.14810562571759</c:v>
                </c:pt>
                <c:pt idx="11">
                  <c:v>2176.2678009987053</c:v>
                </c:pt>
              </c:numCache>
            </c:numRef>
          </c:val>
        </c:ser>
        <c:marker val="1"/>
        <c:axId val="187119104"/>
        <c:axId val="187120640"/>
      </c:lineChart>
      <c:catAx>
        <c:axId val="18711910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87120640"/>
        <c:crossesAt val="0"/>
        <c:auto val="1"/>
        <c:lblAlgn val="ctr"/>
        <c:lblOffset val="100"/>
      </c:catAx>
      <c:valAx>
        <c:axId val="18712064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8711910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079"/>
        </c:manualLayout>
      </c:layout>
    </c:legend>
    <c:plotVisOnly val="1"/>
  </c:chart>
  <c:printSettings>
    <c:headerFooter/>
    <c:pageMargins b="0.75000000000000733" l="0.70000000000000062" r="0.70000000000000062" t="0.750000000000007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1258</c:v>
                </c:pt>
                <c:pt idx="1">
                  <c:v>959</c:v>
                </c:pt>
                <c:pt idx="2">
                  <c:v>1169</c:v>
                </c:pt>
                <c:pt idx="3">
                  <c:v>1559</c:v>
                </c:pt>
                <c:pt idx="4">
                  <c:v>1370</c:v>
                </c:pt>
                <c:pt idx="5">
                  <c:v>1420</c:v>
                </c:pt>
                <c:pt idx="6">
                  <c:v>1831</c:v>
                </c:pt>
                <c:pt idx="7">
                  <c:v>1660</c:v>
                </c:pt>
                <c:pt idx="8">
                  <c:v>1822</c:v>
                </c:pt>
                <c:pt idx="9">
                  <c:v>1604</c:v>
                </c:pt>
                <c:pt idx="10">
                  <c:v>1488</c:v>
                </c:pt>
                <c:pt idx="11">
                  <c:v>1411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1274</c:v>
                </c:pt>
                <c:pt idx="1">
                  <c:v>1388</c:v>
                </c:pt>
                <c:pt idx="2">
                  <c:v>1243</c:v>
                </c:pt>
                <c:pt idx="3">
                  <c:v>1158</c:v>
                </c:pt>
                <c:pt idx="4">
                  <c:v>1370</c:v>
                </c:pt>
                <c:pt idx="5">
                  <c:v>1088</c:v>
                </c:pt>
                <c:pt idx="6">
                  <c:v>1150</c:v>
                </c:pt>
                <c:pt idx="7">
                  <c:v>1119</c:v>
                </c:pt>
                <c:pt idx="8">
                  <c:v>1723</c:v>
                </c:pt>
                <c:pt idx="9">
                  <c:v>1498</c:v>
                </c:pt>
                <c:pt idx="10">
                  <c:v>1251</c:v>
                </c:pt>
                <c:pt idx="11">
                  <c:v>1797</c:v>
                </c:pt>
              </c:numCache>
            </c:numRef>
          </c:val>
        </c:ser>
        <c:marker val="1"/>
        <c:axId val="187133312"/>
        <c:axId val="187389056"/>
      </c:lineChart>
      <c:catAx>
        <c:axId val="18713331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87389056"/>
        <c:crosses val="autoZero"/>
        <c:auto val="1"/>
        <c:lblAlgn val="ctr"/>
        <c:lblOffset val="100"/>
      </c:catAx>
      <c:valAx>
        <c:axId val="1873890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8713331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738"/>
          <c:y val="0.85056911988823958"/>
          <c:w val="0.36796145739235653"/>
          <c:h val="0.12152495554991241"/>
        </c:manualLayout>
      </c:layout>
    </c:legend>
    <c:plotVisOnly val="1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1">
          <cell r="C71">
            <v>311.76578645235367</v>
          </cell>
          <cell r="D71">
            <v>4858.2273249138925</v>
          </cell>
          <cell r="E71">
            <v>1383.8025258323767</v>
          </cell>
          <cell r="F71">
            <v>858.72330654420205</v>
          </cell>
          <cell r="G71">
            <v>1668.2204362801378</v>
          </cell>
          <cell r="H71">
            <v>891.54075774971295</v>
          </cell>
          <cell r="I71">
            <v>1350.9850746268655</v>
          </cell>
          <cell r="J71">
            <v>5626.897818599311</v>
          </cell>
          <cell r="K71">
            <v>1487.7244546498277</v>
          </cell>
          <cell r="L71">
            <v>886.07118254879447</v>
          </cell>
          <cell r="M71">
            <v>4965.1848450057405</v>
          </cell>
          <cell r="N71">
            <v>568.83582089552237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1">
          <cell r="C71">
            <v>262.40135287485907</v>
          </cell>
          <cell r="D71">
            <v>1145.9977452085682</v>
          </cell>
          <cell r="E71">
            <v>690.81172491544532</v>
          </cell>
          <cell r="F71">
            <v>921.08229988726043</v>
          </cell>
          <cell r="G71">
            <v>803.2694475760992</v>
          </cell>
          <cell r="H71">
            <v>862.17587373167987</v>
          </cell>
          <cell r="I71">
            <v>273.11161217587374</v>
          </cell>
          <cell r="J71">
            <v>278.46674182638105</v>
          </cell>
          <cell r="K71">
            <v>3974.0924464487034</v>
          </cell>
          <cell r="L71">
            <v>749.718151071026</v>
          </cell>
          <cell r="M71">
            <v>744.36302142051863</v>
          </cell>
          <cell r="N71">
            <v>278.46674182638105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0">
          <cell r="C70">
            <v>1210.0166450896984</v>
          </cell>
          <cell r="D70">
            <v>1157.1518402071388</v>
          </cell>
          <cell r="E70">
            <v>3370.1178236232026</v>
          </cell>
          <cell r="F70">
            <v>2549.2583687812094</v>
          </cell>
          <cell r="G70">
            <v>2351.9173363949485</v>
          </cell>
          <cell r="H70">
            <v>1139.530238579619</v>
          </cell>
          <cell r="I70">
            <v>2122.1951779563724</v>
          </cell>
          <cell r="J70">
            <v>1189.458109857592</v>
          </cell>
          <cell r="K70">
            <v>2337.7991492509709</v>
          </cell>
          <cell r="L70">
            <v>2279.060477159238</v>
          </cell>
          <cell r="M70">
            <v>153.14810562571759</v>
          </cell>
          <cell r="N70">
            <v>2176.2678009987053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0">
          <cell r="C70">
            <v>2255.0213024954351</v>
          </cell>
          <cell r="D70">
            <v>3526.9998579604908</v>
          </cell>
          <cell r="E70">
            <v>1237.3706634205721</v>
          </cell>
          <cell r="F70">
            <v>3228.6249409026436</v>
          </cell>
          <cell r="G70">
            <v>2200.091296409008</v>
          </cell>
          <cell r="H70">
            <v>0</v>
          </cell>
          <cell r="I70">
            <v>2259.8647125140924</v>
          </cell>
          <cell r="J70">
            <v>2700.2467164514001</v>
          </cell>
          <cell r="K70">
            <v>3216.535972020275</v>
          </cell>
          <cell r="L70">
            <v>2359.0992087644554</v>
          </cell>
          <cell r="M70">
            <v>2190.4061060520494</v>
          </cell>
          <cell r="N70">
            <v>1014.7595861229458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16">
          <cell r="F16">
            <v>81893.302087771619</v>
          </cell>
          <cell r="G16">
            <v>78584.686834256499</v>
          </cell>
          <cell r="H16">
            <v>83317.562846186614</v>
          </cell>
          <cell r="I16">
            <v>86741.201533873027</v>
          </cell>
          <cell r="J16">
            <v>98602.147422241163</v>
          </cell>
          <cell r="K16">
            <v>90618.167873881554</v>
          </cell>
          <cell r="L16">
            <v>101721.31231359181</v>
          </cell>
          <cell r="M16">
            <v>103318.10822326374</v>
          </cell>
          <cell r="N16">
            <v>94143.297827013215</v>
          </cell>
          <cell r="O16">
            <v>83019.855134213896</v>
          </cell>
          <cell r="P16">
            <v>84589.586706433751</v>
          </cell>
          <cell r="Q16">
            <v>85137.639539838085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16">
          <cell r="F16">
            <v>74690.576652601972</v>
          </cell>
          <cell r="G16">
            <v>64616.033755274264</v>
          </cell>
          <cell r="H16">
            <v>93937.763713080174</v>
          </cell>
          <cell r="I16">
            <v>86221.518987341769</v>
          </cell>
          <cell r="J16">
            <v>94659.282700421943</v>
          </cell>
          <cell r="K16">
            <v>89247.890295358651</v>
          </cell>
          <cell r="L16">
            <v>95380.801687763713</v>
          </cell>
          <cell r="M16">
            <v>102308.72011251758</v>
          </cell>
          <cell r="N16">
            <v>92274.261603375533</v>
          </cell>
          <cell r="O16">
            <v>88887.130801687759</v>
          </cell>
          <cell r="P16">
            <v>78244.725738396621</v>
          </cell>
          <cell r="Q16">
            <v>75719.409282700421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3" t="s">
        <v>18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6" t="s">
        <v>1</v>
      </c>
      <c r="C5" s="75" t="s">
        <v>16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8" t="s">
        <v>17</v>
      </c>
      <c r="P5" s="71" t="s">
        <v>0</v>
      </c>
      <c r="Q5" s="71" t="s">
        <v>19</v>
      </c>
    </row>
    <row r="6" spans="1:17" s="5" customFormat="1" ht="17.100000000000001" customHeight="1" thickBot="1">
      <c r="A6" s="1"/>
      <c r="B6" s="77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79"/>
      <c r="P6" s="72"/>
      <c r="Q6" s="72"/>
    </row>
    <row r="7" spans="1:17" s="5" customFormat="1" ht="16.8" customHeight="1">
      <c r="A7" s="17">
        <v>2016</v>
      </c>
      <c r="B7" s="26">
        <v>2382</v>
      </c>
      <c r="C7" s="15">
        <f>[5]GUADALHORCE!F16</f>
        <v>81893.302087771619</v>
      </c>
      <c r="D7" s="16">
        <f>[5]GUADALHORCE!G16</f>
        <v>78584.686834256499</v>
      </c>
      <c r="E7" s="16">
        <f>[5]GUADALHORCE!H16</f>
        <v>83317.562846186614</v>
      </c>
      <c r="F7" s="16">
        <f>[5]GUADALHORCE!I16</f>
        <v>86741.201533873027</v>
      </c>
      <c r="G7" s="16">
        <f>[5]GUADALHORCE!J16</f>
        <v>98602.147422241163</v>
      </c>
      <c r="H7" s="16">
        <f>[5]GUADALHORCE!K16</f>
        <v>90618.167873881554</v>
      </c>
      <c r="I7" s="16">
        <f>[5]GUADALHORCE!L16</f>
        <v>101721.31231359181</v>
      </c>
      <c r="J7" s="16">
        <f>[5]GUADALHORCE!M16</f>
        <v>103318.10822326374</v>
      </c>
      <c r="K7" s="16">
        <f>[5]GUADALHORCE!N16</f>
        <v>94143.297827013215</v>
      </c>
      <c r="L7" s="16">
        <f>[5]GUADALHORCE!O16</f>
        <v>83019.855134213896</v>
      </c>
      <c r="M7" s="16">
        <f>[5]GUADALHORCE!P16</f>
        <v>84589.586706433751</v>
      </c>
      <c r="N7" s="15">
        <f>[5]GUADALHORCE!Q16</f>
        <v>85137.639539838085</v>
      </c>
      <c r="O7" s="45">
        <f>SUM(C7:N7)</f>
        <v>1071686.8683425651</v>
      </c>
      <c r="P7" s="46">
        <f>O7/B7</f>
        <v>449.9105240732851</v>
      </c>
      <c r="Q7" s="47">
        <f>P7/1000</f>
        <v>0.44991052407328508</v>
      </c>
    </row>
    <row r="8" spans="1:17" s="6" customFormat="1" ht="16.8" customHeight="1" thickBot="1">
      <c r="A8" s="18">
        <v>2015</v>
      </c>
      <c r="B8" s="27">
        <v>2375</v>
      </c>
      <c r="C8" s="30">
        <f>[6]GUADALHORCE!F16</f>
        <v>74690.576652601972</v>
      </c>
      <c r="D8" s="19">
        <f>[6]GUADALHORCE!G16</f>
        <v>64616.033755274264</v>
      </c>
      <c r="E8" s="19">
        <f>[6]GUADALHORCE!H16</f>
        <v>93937.763713080174</v>
      </c>
      <c r="F8" s="19">
        <f>[6]GUADALHORCE!I16</f>
        <v>86221.518987341769</v>
      </c>
      <c r="G8" s="19">
        <f>[6]GUADALHORCE!J16</f>
        <v>94659.282700421943</v>
      </c>
      <c r="H8" s="19">
        <f>[6]GUADALHORCE!K16</f>
        <v>89247.890295358651</v>
      </c>
      <c r="I8" s="19">
        <f>[6]GUADALHORCE!L16</f>
        <v>95380.801687763713</v>
      </c>
      <c r="J8" s="19">
        <f>[6]GUADALHORCE!M16</f>
        <v>102308.72011251758</v>
      </c>
      <c r="K8" s="19">
        <f>[6]GUADALHORCE!N16</f>
        <v>92274.261603375533</v>
      </c>
      <c r="L8" s="19">
        <f>[6]GUADALHORCE!O16</f>
        <v>88887.130801687759</v>
      </c>
      <c r="M8" s="19">
        <f>[6]GUADALHORCE!P16</f>
        <v>78244.725738396621</v>
      </c>
      <c r="N8" s="30">
        <f>[6]GUADALHORCE!Q16</f>
        <v>75719.409282700421</v>
      </c>
      <c r="O8" s="42">
        <f>SUM(C8:N8)</f>
        <v>1036188.1153305203</v>
      </c>
      <c r="P8" s="43">
        <f>O8/B8</f>
        <v>436.28973277074539</v>
      </c>
      <c r="Q8" s="44">
        <f>P8/1000</f>
        <v>0.4362897327707454</v>
      </c>
    </row>
    <row r="22" spans="2:13" ht="15.75" customHeight="1"/>
    <row r="32" spans="2:13">
      <c r="B32" s="74" t="s">
        <v>14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D7" sqref="D7:M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3" t="s">
        <v>20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7" ht="17.25" customHeight="1"/>
    <row r="4" spans="1:17" ht="17.25" customHeight="1" thickBot="1"/>
    <row r="5" spans="1:17" ht="16.5" customHeight="1">
      <c r="A5" s="5"/>
      <c r="B5" s="82" t="s">
        <v>1</v>
      </c>
      <c r="C5" s="75" t="s">
        <v>16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84" t="s">
        <v>17</v>
      </c>
      <c r="P5" s="80" t="s">
        <v>0</v>
      </c>
      <c r="Q5" s="80" t="s">
        <v>19</v>
      </c>
    </row>
    <row r="6" spans="1:17" ht="17.100000000000001" customHeight="1" thickBot="1">
      <c r="A6" s="5"/>
      <c r="B6" s="83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5"/>
      <c r="P6" s="81"/>
      <c r="Q6" s="81"/>
    </row>
    <row r="7" spans="1:17" s="13" customFormat="1" ht="16.8" customHeight="1">
      <c r="A7" s="17">
        <v>2016</v>
      </c>
      <c r="B7" s="26">
        <v>2382</v>
      </c>
      <c r="C7" s="15">
        <f>'[1]Por Municipio - 2016'!C71</f>
        <v>311.76578645235367</v>
      </c>
      <c r="D7" s="16">
        <f>'[1]Por Municipio - 2016'!D71</f>
        <v>4858.2273249138925</v>
      </c>
      <c r="E7" s="16">
        <f>'[1]Por Municipio - 2016'!E71</f>
        <v>1383.8025258323767</v>
      </c>
      <c r="F7" s="16">
        <f>'[1]Por Municipio - 2016'!F71</f>
        <v>858.72330654420205</v>
      </c>
      <c r="G7" s="16">
        <f>'[1]Por Municipio - 2016'!G71</f>
        <v>1668.2204362801378</v>
      </c>
      <c r="H7" s="16">
        <f>'[1]Por Municipio - 2016'!H71</f>
        <v>891.54075774971295</v>
      </c>
      <c r="I7" s="16">
        <f>'[1]Por Municipio - 2016'!I71</f>
        <v>1350.9850746268655</v>
      </c>
      <c r="J7" s="16">
        <f>'[1]Por Municipio - 2016'!J71</f>
        <v>5626.897818599311</v>
      </c>
      <c r="K7" s="16">
        <f>'[1]Por Municipio - 2016'!K71</f>
        <v>1487.7244546498277</v>
      </c>
      <c r="L7" s="16">
        <f>'[1]Por Municipio - 2016'!L71</f>
        <v>886.07118254879447</v>
      </c>
      <c r="M7" s="16">
        <f>'[1]Por Municipio - 2016'!M71</f>
        <v>4965.1848450057405</v>
      </c>
      <c r="N7" s="15">
        <f>'[1]Por Municipio - 2016'!N71</f>
        <v>568.83582089552237</v>
      </c>
      <c r="O7" s="45">
        <f>SUM(C7:N7)</f>
        <v>24857.979334098738</v>
      </c>
      <c r="P7" s="48">
        <f>O7/B7</f>
        <v>10.435759586103584</v>
      </c>
      <c r="Q7" s="49">
        <f>P7/1000</f>
        <v>1.0435759586103585E-2</v>
      </c>
    </row>
    <row r="8" spans="1:17" s="7" customFormat="1" ht="16.8" customHeight="1" thickBot="1">
      <c r="A8" s="18">
        <v>2015</v>
      </c>
      <c r="B8" s="27">
        <v>2375</v>
      </c>
      <c r="C8" s="30">
        <f>'[2]Por Municipio - 2015'!C71</f>
        <v>262.40135287485907</v>
      </c>
      <c r="D8" s="19">
        <f>'[2]Por Municipio - 2015'!D71</f>
        <v>1145.9977452085682</v>
      </c>
      <c r="E8" s="19">
        <f>'[2]Por Municipio - 2015'!E71</f>
        <v>690.81172491544532</v>
      </c>
      <c r="F8" s="19">
        <f>'[2]Por Municipio - 2015'!F71</f>
        <v>921.08229988726043</v>
      </c>
      <c r="G8" s="19">
        <f>'[2]Por Municipio - 2015'!G71</f>
        <v>803.2694475760992</v>
      </c>
      <c r="H8" s="19">
        <f>'[2]Por Municipio - 2015'!H71</f>
        <v>862.17587373167987</v>
      </c>
      <c r="I8" s="19">
        <f>'[2]Por Municipio - 2015'!I71</f>
        <v>273.11161217587374</v>
      </c>
      <c r="J8" s="19">
        <f>'[2]Por Municipio - 2015'!J71</f>
        <v>278.46674182638105</v>
      </c>
      <c r="K8" s="19">
        <f>'[2]Por Municipio - 2015'!K71</f>
        <v>3974.0924464487034</v>
      </c>
      <c r="L8" s="19">
        <f>'[2]Por Municipio - 2015'!L71</f>
        <v>749.718151071026</v>
      </c>
      <c r="M8" s="19">
        <f>'[2]Por Municipio - 2015'!M71</f>
        <v>744.36302142051863</v>
      </c>
      <c r="N8" s="30">
        <f>'[2]Por Municipio - 2015'!N71</f>
        <v>278.46674182638105</v>
      </c>
      <c r="O8" s="42">
        <f>SUM(C8:N8)</f>
        <v>10983.957158962796</v>
      </c>
      <c r="P8" s="50">
        <f>O8/B8</f>
        <v>4.6248240669317031</v>
      </c>
      <c r="Q8" s="51">
        <f>P8/1000</f>
        <v>4.6248240669317028E-3</v>
      </c>
    </row>
    <row r="31" spans="2:14">
      <c r="B31" s="74" t="s">
        <v>15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N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3" t="s">
        <v>21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4" spans="1:17" ht="15" thickBot="1"/>
    <row r="5" spans="1:17" ht="16.5" customHeight="1">
      <c r="A5" s="5"/>
      <c r="B5" s="88" t="s">
        <v>1</v>
      </c>
      <c r="C5" s="75" t="s">
        <v>16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1"/>
      <c r="P6" s="87"/>
      <c r="Q6" s="87"/>
    </row>
    <row r="7" spans="1:17" s="13" customFormat="1" ht="16.8" customHeight="1">
      <c r="A7" s="17">
        <v>2016</v>
      </c>
      <c r="B7" s="26">
        <v>2382</v>
      </c>
      <c r="C7" s="25">
        <f>'[3]VIDRIO POR MUNICIPIOS'!C70</f>
        <v>1210.0166450896984</v>
      </c>
      <c r="D7" s="16">
        <f>'[3]VIDRIO POR MUNICIPIOS'!D70</f>
        <v>1157.1518402071388</v>
      </c>
      <c r="E7" s="16">
        <f>'[3]VIDRIO POR MUNICIPIOS'!E70</f>
        <v>3370.1178236232026</v>
      </c>
      <c r="F7" s="16">
        <f>'[3]VIDRIO POR MUNICIPIOS'!F70</f>
        <v>2549.2583687812094</v>
      </c>
      <c r="G7" s="16">
        <f>'[3]VIDRIO POR MUNICIPIOS'!G70</f>
        <v>2351.9173363949485</v>
      </c>
      <c r="H7" s="16">
        <f>'[3]VIDRIO POR MUNICIPIOS'!H70</f>
        <v>1139.530238579619</v>
      </c>
      <c r="I7" s="16">
        <f>'[3]VIDRIO POR MUNICIPIOS'!I70</f>
        <v>2122.1951779563724</v>
      </c>
      <c r="J7" s="16">
        <f>'[3]VIDRIO POR MUNICIPIOS'!J70</f>
        <v>1189.458109857592</v>
      </c>
      <c r="K7" s="16">
        <f>'[3]VIDRIO POR MUNICIPIOS'!K70</f>
        <v>2337.7991492509709</v>
      </c>
      <c r="L7" s="16">
        <f>'[3]VIDRIO POR MUNICIPIOS'!L70</f>
        <v>2279.060477159238</v>
      </c>
      <c r="M7" s="16">
        <f>'[3]VIDRIO POR MUNICIPIOS'!M70</f>
        <v>153.14810562571759</v>
      </c>
      <c r="N7" s="16">
        <f>'[3]VIDRIO POR MUNICIPIOS'!N70</f>
        <v>2176.2678009987053</v>
      </c>
      <c r="O7" s="67">
        <f>SUM(C7:N7)</f>
        <v>22035.921073524412</v>
      </c>
      <c r="P7" s="52">
        <f>O7/B7</f>
        <v>9.251016403662641</v>
      </c>
      <c r="Q7" s="53">
        <f>P7/1000</f>
        <v>9.2510164036626406E-3</v>
      </c>
    </row>
    <row r="8" spans="1:17" s="4" customFormat="1" ht="16.8" customHeight="1" thickBot="1">
      <c r="A8" s="18">
        <v>2015</v>
      </c>
      <c r="B8" s="27">
        <v>2375</v>
      </c>
      <c r="C8" s="23">
        <f>'[4]VIDRIO POR MUNICIPIOS'!C70</f>
        <v>2255.0213024954351</v>
      </c>
      <c r="D8" s="69">
        <f>'[4]VIDRIO POR MUNICIPIOS'!D70</f>
        <v>3526.9998579604908</v>
      </c>
      <c r="E8" s="69">
        <f>'[4]VIDRIO POR MUNICIPIOS'!E70</f>
        <v>1237.3706634205721</v>
      </c>
      <c r="F8" s="69">
        <f>'[4]VIDRIO POR MUNICIPIOS'!F70</f>
        <v>3228.6249409026436</v>
      </c>
      <c r="G8" s="69">
        <f>'[4]VIDRIO POR MUNICIPIOS'!G70</f>
        <v>2200.091296409008</v>
      </c>
      <c r="H8" s="69">
        <f>'[4]VIDRIO POR MUNICIPIOS'!H70</f>
        <v>0</v>
      </c>
      <c r="I8" s="69">
        <f>'[4]VIDRIO POR MUNICIPIOS'!I70</f>
        <v>2259.8647125140924</v>
      </c>
      <c r="J8" s="69">
        <f>'[4]VIDRIO POR MUNICIPIOS'!J70</f>
        <v>2700.2467164514001</v>
      </c>
      <c r="K8" s="69">
        <f>'[4]VIDRIO POR MUNICIPIOS'!K70</f>
        <v>3216.535972020275</v>
      </c>
      <c r="L8" s="69">
        <f>'[4]VIDRIO POR MUNICIPIOS'!L70</f>
        <v>2359.0992087644554</v>
      </c>
      <c r="M8" s="69">
        <f>'[4]VIDRIO POR MUNICIPIOS'!M70</f>
        <v>2190.4061060520494</v>
      </c>
      <c r="N8" s="69">
        <f>'[4]VIDRIO POR MUNICIPIOS'!N70</f>
        <v>1014.7595861229458</v>
      </c>
      <c r="O8" s="68">
        <f>SUM(C8:N8)</f>
        <v>26189.02036311337</v>
      </c>
      <c r="P8" s="54">
        <f>O8/B8</f>
        <v>11.026955942363525</v>
      </c>
      <c r="Q8" s="55">
        <f>P8/1000</f>
        <v>1.1026955942363525E-2</v>
      </c>
    </row>
    <row r="33" spans="2:13">
      <c r="B33" s="74" t="s">
        <v>15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3" t="s">
        <v>22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4" spans="1:17" ht="15" thickBot="1"/>
    <row r="5" spans="1:17" ht="16.5" customHeight="1">
      <c r="B5" s="98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94" t="s">
        <v>17</v>
      </c>
      <c r="P5" s="96" t="s">
        <v>0</v>
      </c>
      <c r="Q5" s="92" t="s">
        <v>19</v>
      </c>
    </row>
    <row r="6" spans="1:17" ht="17.100000000000001" customHeight="1" thickBot="1">
      <c r="B6" s="99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5"/>
      <c r="P6" s="97"/>
      <c r="Q6" s="93"/>
    </row>
    <row r="7" spans="1:17" ht="16.8" customHeight="1">
      <c r="A7" s="35">
        <v>2016</v>
      </c>
      <c r="B7" s="70">
        <v>2382</v>
      </c>
      <c r="C7" s="56">
        <v>1274</v>
      </c>
      <c r="D7" s="57">
        <v>1388</v>
      </c>
      <c r="E7" s="58">
        <v>1243</v>
      </c>
      <c r="F7" s="58">
        <v>1158</v>
      </c>
      <c r="G7" s="58">
        <v>1370</v>
      </c>
      <c r="H7" s="58">
        <v>1088</v>
      </c>
      <c r="I7" s="58">
        <v>1150</v>
      </c>
      <c r="J7" s="58">
        <v>1119</v>
      </c>
      <c r="K7" s="58">
        <v>1723</v>
      </c>
      <c r="L7" s="58">
        <v>1498</v>
      </c>
      <c r="M7" s="58">
        <v>1251</v>
      </c>
      <c r="N7" s="57">
        <v>1797</v>
      </c>
      <c r="O7" s="65">
        <f>SUM(C7:N7)</f>
        <v>16059</v>
      </c>
      <c r="P7" s="66">
        <f>O7/B7</f>
        <v>6.7418136020151129</v>
      </c>
      <c r="Q7" s="59">
        <f>P7/1000</f>
        <v>6.7418136020151133E-3</v>
      </c>
    </row>
    <row r="8" spans="1:17" s="4" customFormat="1" ht="16.8" customHeight="1" thickBot="1">
      <c r="A8" s="36">
        <v>2015</v>
      </c>
      <c r="B8" s="34">
        <v>2375</v>
      </c>
      <c r="C8" s="60">
        <v>1258</v>
      </c>
      <c r="D8" s="61">
        <v>959</v>
      </c>
      <c r="E8" s="62">
        <v>1169</v>
      </c>
      <c r="F8" s="62">
        <v>1559</v>
      </c>
      <c r="G8" s="62">
        <v>1370</v>
      </c>
      <c r="H8" s="62">
        <v>1420</v>
      </c>
      <c r="I8" s="62">
        <v>1831</v>
      </c>
      <c r="J8" s="62">
        <v>1660</v>
      </c>
      <c r="K8" s="62">
        <v>1822</v>
      </c>
      <c r="L8" s="62">
        <v>1604</v>
      </c>
      <c r="M8" s="62">
        <v>1488</v>
      </c>
      <c r="N8" s="63">
        <v>1411</v>
      </c>
      <c r="O8" s="40">
        <f>SUM(C8:N8)</f>
        <v>17551</v>
      </c>
      <c r="P8" s="64">
        <f>O8/B8</f>
        <v>7.3898947368421055</v>
      </c>
      <c r="Q8" s="41">
        <f>P8/1000</f>
        <v>7.3898947368421057E-3</v>
      </c>
    </row>
    <row r="11" spans="1:17">
      <c r="H11" s="11"/>
    </row>
    <row r="32" spans="2:10">
      <c r="B32" s="74" t="s">
        <v>15</v>
      </c>
      <c r="C32" s="74"/>
      <c r="D32" s="74"/>
      <c r="E32" s="74"/>
      <c r="F32" s="74"/>
      <c r="G32" s="74"/>
      <c r="H32" s="74"/>
      <c r="I32" s="74"/>
      <c r="J32" s="74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