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D8" i="3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2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D8" i="1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O7" i="4"/>
  <c r="P7" s="1"/>
  <c r="Q7" s="1"/>
  <c r="O8"/>
  <c r="P8" s="1"/>
  <c r="Q8" s="1"/>
  <c r="O8" i="1" l="1"/>
  <c r="P8" s="1"/>
  <c r="Q8" s="1"/>
  <c r="O7" i="2"/>
  <c r="P7" s="1"/>
  <c r="Q7" s="1"/>
  <c r="O7" i="1"/>
  <c r="P7" s="1"/>
  <c r="Q7" s="1"/>
  <c r="O8" i="3" l="1"/>
  <c r="P8" s="1"/>
  <c r="Q8" s="1"/>
  <c r="O7" l="1"/>
  <c r="P7" s="1"/>
  <c r="Q7" s="1"/>
  <c r="O8" i="2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<sst xmlns="http://schemas.openxmlformats.org/spreadsheetml/2006/main" count="76" uniqueCount="23">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</sst>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96029.370958172862</c:v>
                </c:pt>
                <c:pt idx="1">
                  <c:v>81024.624913025546</c:v>
                </c:pt>
                <c:pt idx="2">
                  <c:v>97944.07884750767</c:v>
                </c:pt>
                <c:pt idx="3">
                  <c:v>100365.81542246237</c:v>
                </c:pt>
                <c:pt idx="4">
                  <c:v>111540.64157724608</c:v>
                </c:pt>
                <c:pt idx="5">
                  <c:v>102620.55134970754</c:v>
                </c:pt>
                <c:pt idx="6">
                  <c:v>102161.50039281344</c:v>
                </c:pt>
                <c:pt idx="7">
                  <c:v>103211.7803689976</c:v>
                </c:pt>
                <c:pt idx="8">
                  <c:v>105036.18772929255</c:v>
                </c:pt>
                <c:pt idx="9">
                  <c:v>97120.06285015188</c:v>
                </c:pt>
                <c:pt idx="10">
                  <c:v>75814.428601416352</c:v>
                </c:pt>
                <c:pt idx="11">
                  <c:v>97881.357016895272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110284.74366206329</c:v>
                </c:pt>
                <c:pt idx="1">
                  <c:v>101689.62877268619</c:v>
                </c:pt>
                <c:pt idx="2">
                  <c:v>116251.4888854279</c:v>
                </c:pt>
                <c:pt idx="3">
                  <c:v>110281.48500556388</c:v>
                </c:pt>
                <c:pt idx="4">
                  <c:v>108179.23957967589</c:v>
                </c:pt>
                <c:pt idx="5">
                  <c:v>105940.13758107815</c:v>
                </c:pt>
                <c:pt idx="6">
                  <c:v>113822.58784658743</c:v>
                </c:pt>
                <c:pt idx="7">
                  <c:v>128008.57941256107</c:v>
                </c:pt>
                <c:pt idx="8">
                  <c:v>110127.28527566846</c:v>
                </c:pt>
                <c:pt idx="9">
                  <c:v>113916.70169528043</c:v>
                </c:pt>
                <c:pt idx="10">
                  <c:v>109522.06735388873</c:v>
                </c:pt>
                <c:pt idx="11">
                  <c:v>115327.20697120756</c:v>
                </c:pt>
              </c:numCache>
            </c:numRef>
          </c:val>
        </c:ser>
        <c:marker val="1"/>
        <c:axId val="81676544"/>
        <c:axId val="82456960"/>
      </c:lineChart>
      <c:catAx>
        <c:axId val="8167654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2456960"/>
        <c:crossesAt val="0"/>
        <c:auto val="1"/>
        <c:lblAlgn val="ctr"/>
        <c:lblOffset val="100"/>
      </c:catAx>
      <c:valAx>
        <c:axId val="8245696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676544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494"/>
          <c:w val="0.52418879056047263"/>
          <c:h val="7.5527441092335404E-2"/>
        </c:manualLayout>
      </c:layout>
    </c:legend>
    <c:plotVisOnly val="1"/>
  </c:chart>
  <c:printSettings>
    <c:headerFooter/>
    <c:pageMargins b="0.75000000000000477" l="0.70000000000000062" r="0.70000000000000062" t="0.750000000000004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174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2453.2416582406472</c:v>
                </c:pt>
                <c:pt idx="1">
                  <c:v>817.74721941354903</c:v>
                </c:pt>
                <c:pt idx="2">
                  <c:v>986.93629929221436</c:v>
                </c:pt>
                <c:pt idx="3">
                  <c:v>1043.3326592517694</c:v>
                </c:pt>
                <c:pt idx="4">
                  <c:v>1071.5308392315471</c:v>
                </c:pt>
                <c:pt idx="5">
                  <c:v>1734.1880687563194</c:v>
                </c:pt>
                <c:pt idx="6">
                  <c:v>1438.1071789686553</c:v>
                </c:pt>
                <c:pt idx="7">
                  <c:v>451.17087967644085</c:v>
                </c:pt>
                <c:pt idx="8">
                  <c:v>2206.5075834175937</c:v>
                </c:pt>
                <c:pt idx="9">
                  <c:v>1085.6299292214358</c:v>
                </c:pt>
                <c:pt idx="10">
                  <c:v>1713.0394337714863</c:v>
                </c:pt>
                <c:pt idx="11">
                  <c:v>1677.7917087967644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1862.4925149700598</c:v>
                </c:pt>
                <c:pt idx="1">
                  <c:v>824.91017964071852</c:v>
                </c:pt>
                <c:pt idx="2">
                  <c:v>1443.5928143712574</c:v>
                </c:pt>
                <c:pt idx="3">
                  <c:v>934.46856287425146</c:v>
                </c:pt>
                <c:pt idx="4">
                  <c:v>1649.820359281437</c:v>
                </c:pt>
                <c:pt idx="5">
                  <c:v>1733.6002994011974</c:v>
                </c:pt>
                <c:pt idx="6">
                  <c:v>1566.0404191616765</c:v>
                </c:pt>
                <c:pt idx="7">
                  <c:v>953.80239520958082</c:v>
                </c:pt>
                <c:pt idx="8">
                  <c:v>2017.1631736526945</c:v>
                </c:pt>
                <c:pt idx="9">
                  <c:v>837.79940119760477</c:v>
                </c:pt>
                <c:pt idx="10">
                  <c:v>1830.2694610778442</c:v>
                </c:pt>
                <c:pt idx="11">
                  <c:v>1920.4940119760481</c:v>
                </c:pt>
              </c:numCache>
            </c:numRef>
          </c:val>
        </c:ser>
        <c:marker val="1"/>
        <c:axId val="91435776"/>
        <c:axId val="91541888"/>
      </c:lineChart>
      <c:catAx>
        <c:axId val="91435776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1541888"/>
        <c:crossesAt val="0"/>
        <c:auto val="1"/>
        <c:lblAlgn val="ctr"/>
        <c:lblOffset val="100"/>
      </c:catAx>
      <c:valAx>
        <c:axId val="9154188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1435776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605"/>
          <c:w val="0.52571251548946718"/>
          <c:h val="0.11075973149777101"/>
        </c:manualLayout>
      </c:layout>
    </c:legend>
    <c:plotVisOnly val="1"/>
  </c:chart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126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4271.9326738520604</c:v>
                </c:pt>
                <c:pt idx="1">
                  <c:v>3201.3760519710618</c:v>
                </c:pt>
                <c:pt idx="2">
                  <c:v>3705.7729218957629</c:v>
                </c:pt>
                <c:pt idx="3">
                  <c:v>3932.2368226782814</c:v>
                </c:pt>
                <c:pt idx="4">
                  <c:v>0</c:v>
                </c:pt>
                <c:pt idx="5">
                  <c:v>4127.8192824450025</c:v>
                </c:pt>
                <c:pt idx="6">
                  <c:v>15234.844234460359</c:v>
                </c:pt>
                <c:pt idx="7">
                  <c:v>3427.8399527535807</c:v>
                </c:pt>
                <c:pt idx="8">
                  <c:v>0</c:v>
                </c:pt>
                <c:pt idx="9">
                  <c:v>4271.9326738520604</c:v>
                </c:pt>
                <c:pt idx="10">
                  <c:v>4168.9945371327331</c:v>
                </c:pt>
                <c:pt idx="11">
                  <c:v>1873.4740882917467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3844.6533490011752</c:v>
                </c:pt>
                <c:pt idx="1">
                  <c:v>4107.7085781433607</c:v>
                </c:pt>
                <c:pt idx="2">
                  <c:v>4117.826086956522</c:v>
                </c:pt>
                <c:pt idx="3">
                  <c:v>4259.4712103407755</c:v>
                </c:pt>
                <c:pt idx="4">
                  <c:v>8579.647473560517</c:v>
                </c:pt>
                <c:pt idx="5">
                  <c:v>3753.5957696827263</c:v>
                </c:pt>
                <c:pt idx="6">
                  <c:v>8144.5945945945941</c:v>
                </c:pt>
                <c:pt idx="7">
                  <c:v>3267.9553466509988</c:v>
                </c:pt>
                <c:pt idx="8">
                  <c:v>0</c:v>
                </c:pt>
                <c:pt idx="9">
                  <c:v>3450.0705052878966</c:v>
                </c:pt>
                <c:pt idx="10">
                  <c:v>3146.5452408930669</c:v>
                </c:pt>
                <c:pt idx="11">
                  <c:v>4239.2361927144539</c:v>
                </c:pt>
              </c:numCache>
            </c:numRef>
          </c:val>
        </c:ser>
        <c:marker val="1"/>
        <c:axId val="96219904"/>
        <c:axId val="96221824"/>
      </c:lineChart>
      <c:catAx>
        <c:axId val="9621990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6221824"/>
        <c:crossesAt val="0"/>
        <c:auto val="1"/>
        <c:lblAlgn val="ctr"/>
        <c:lblOffset val="100"/>
      </c:catAx>
      <c:valAx>
        <c:axId val="9622182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6219904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115"/>
        </c:manualLayout>
      </c:layout>
    </c:legend>
    <c:plotVisOnly val="1"/>
  </c:chart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1867</c:v>
                </c:pt>
                <c:pt idx="1">
                  <c:v>1595</c:v>
                </c:pt>
                <c:pt idx="2">
                  <c:v>1808</c:v>
                </c:pt>
                <c:pt idx="3">
                  <c:v>1499</c:v>
                </c:pt>
                <c:pt idx="4">
                  <c:v>1951</c:v>
                </c:pt>
                <c:pt idx="5">
                  <c:v>1432</c:v>
                </c:pt>
                <c:pt idx="6">
                  <c:v>2018</c:v>
                </c:pt>
                <c:pt idx="7">
                  <c:v>2018</c:v>
                </c:pt>
                <c:pt idx="8">
                  <c:v>2260</c:v>
                </c:pt>
                <c:pt idx="9">
                  <c:v>1574</c:v>
                </c:pt>
                <c:pt idx="10">
                  <c:v>2378</c:v>
                </c:pt>
                <c:pt idx="11">
                  <c:v>1670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1817</c:v>
                </c:pt>
                <c:pt idx="1">
                  <c:v>2051</c:v>
                </c:pt>
                <c:pt idx="2">
                  <c:v>1750</c:v>
                </c:pt>
                <c:pt idx="3">
                  <c:v>1331</c:v>
                </c:pt>
                <c:pt idx="4">
                  <c:v>1787</c:v>
                </c:pt>
                <c:pt idx="5">
                  <c:v>2231</c:v>
                </c:pt>
                <c:pt idx="6">
                  <c:v>2214</c:v>
                </c:pt>
                <c:pt idx="7">
                  <c:v>2520</c:v>
                </c:pt>
                <c:pt idx="8">
                  <c:v>1440</c:v>
                </c:pt>
                <c:pt idx="9">
                  <c:v>2646</c:v>
                </c:pt>
                <c:pt idx="10">
                  <c:v>1909</c:v>
                </c:pt>
                <c:pt idx="11">
                  <c:v>2415</c:v>
                </c:pt>
              </c:numCache>
            </c:numRef>
          </c:val>
        </c:ser>
        <c:marker val="1"/>
        <c:axId val="99666944"/>
        <c:axId val="100020992"/>
      </c:lineChart>
      <c:catAx>
        <c:axId val="99666944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00020992"/>
        <c:crosses val="autoZero"/>
        <c:auto val="1"/>
        <c:lblAlgn val="ctr"/>
        <c:lblOffset val="100"/>
      </c:catAx>
      <c:valAx>
        <c:axId val="10002099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9666944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527"/>
          <c:y val="0.85056911988823958"/>
          <c:w val="0.36796145739235486"/>
          <c:h val="0.12152495554991197"/>
        </c:manualLayout>
      </c:layout>
    </c:legend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8">
          <cell r="C48">
            <v>1862.4925149700598</v>
          </cell>
          <cell r="D48">
            <v>824.91017964071852</v>
          </cell>
          <cell r="E48">
            <v>1443.5928143712574</v>
          </cell>
          <cell r="F48">
            <v>934.46856287425146</v>
          </cell>
          <cell r="G48">
            <v>1649.820359281437</v>
          </cell>
          <cell r="H48">
            <v>1733.6002994011974</v>
          </cell>
          <cell r="I48">
            <v>1566.0404191616765</v>
          </cell>
          <cell r="J48">
            <v>953.80239520958082</v>
          </cell>
          <cell r="K48">
            <v>2017.1631736526945</v>
          </cell>
          <cell r="L48">
            <v>837.79940119760477</v>
          </cell>
          <cell r="M48">
            <v>1830.2694610778442</v>
          </cell>
          <cell r="N48">
            <v>1920.4940119760481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8">
          <cell r="C48">
            <v>2453.2416582406472</v>
          </cell>
          <cell r="D48">
            <v>817.74721941354903</v>
          </cell>
          <cell r="E48">
            <v>986.93629929221436</v>
          </cell>
          <cell r="F48">
            <v>1043.3326592517694</v>
          </cell>
          <cell r="G48">
            <v>1071.5308392315471</v>
          </cell>
          <cell r="H48">
            <v>1734.1880687563194</v>
          </cell>
          <cell r="I48">
            <v>1438.1071789686553</v>
          </cell>
          <cell r="J48">
            <v>451.17087967644085</v>
          </cell>
          <cell r="K48">
            <v>2206.5075834175937</v>
          </cell>
          <cell r="L48">
            <v>1085.6299292214358</v>
          </cell>
          <cell r="M48">
            <v>1713.0394337714863</v>
          </cell>
          <cell r="N48">
            <v>1677.7917087967644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7">
          <cell r="C47">
            <v>3844.6533490011752</v>
          </cell>
          <cell r="D47">
            <v>4107.7085781433607</v>
          </cell>
          <cell r="E47">
            <v>4117.826086956522</v>
          </cell>
          <cell r="F47">
            <v>4259.4712103407755</v>
          </cell>
          <cell r="G47">
            <v>8579.647473560517</v>
          </cell>
          <cell r="H47">
            <v>3753.5957696827263</v>
          </cell>
          <cell r="I47">
            <v>8144.5945945945941</v>
          </cell>
          <cell r="J47">
            <v>3267.9553466509988</v>
          </cell>
          <cell r="K47">
            <v>0</v>
          </cell>
          <cell r="L47">
            <v>3450.0705052878966</v>
          </cell>
          <cell r="M47">
            <v>3146.5452408930669</v>
          </cell>
          <cell r="N47">
            <v>4239.2361927144539</v>
          </cell>
        </row>
      </sheetData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7">
          <cell r="C47">
            <v>4271.9326738520604</v>
          </cell>
          <cell r="D47">
            <v>3201.3760519710618</v>
          </cell>
          <cell r="E47">
            <v>3705.7729218957629</v>
          </cell>
          <cell r="F47">
            <v>3932.2368226782814</v>
          </cell>
          <cell r="G47">
            <v>0</v>
          </cell>
          <cell r="H47">
            <v>4127.8192824450025</v>
          </cell>
          <cell r="I47">
            <v>15234.844234460359</v>
          </cell>
          <cell r="J47">
            <v>3427.8399527535807</v>
          </cell>
          <cell r="K47">
            <v>0</v>
          </cell>
          <cell r="L47">
            <v>4271.9326738520604</v>
          </cell>
          <cell r="M47">
            <v>4168.9945371327331</v>
          </cell>
          <cell r="N47">
            <v>1873.4740882917467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22">
          <cell r="F22">
            <v>32041.471962616823</v>
          </cell>
          <cell r="G22">
            <v>28950.175233644859</v>
          </cell>
          <cell r="H22">
            <v>29445.91121495327</v>
          </cell>
          <cell r="I22">
            <v>30074.649532710282</v>
          </cell>
          <cell r="J22">
            <v>45301.401869158879</v>
          </cell>
          <cell r="K22">
            <v>44084.228971962613</v>
          </cell>
          <cell r="L22">
            <v>30528.066588785048</v>
          </cell>
          <cell r="M22">
            <v>33246.553738317758</v>
          </cell>
          <cell r="N22">
            <v>32847.54672897196</v>
          </cell>
          <cell r="O22">
            <v>25534.433411214952</v>
          </cell>
          <cell r="P22">
            <v>30380.957943925234</v>
          </cell>
          <cell r="Q22">
            <v>33726.168224299065</v>
          </cell>
        </row>
        <row r="25">
          <cell r="F25">
            <v>78243.271699446472</v>
          </cell>
          <cell r="G25">
            <v>72739.453539041337</v>
          </cell>
          <cell r="H25">
            <v>86805.577670474624</v>
          </cell>
          <cell r="I25">
            <v>80206.835472853607</v>
          </cell>
          <cell r="J25">
            <v>62877.837710517015</v>
          </cell>
          <cell r="K25">
            <v>61855.908609115533</v>
          </cell>
          <cell r="L25">
            <v>83294.521257802378</v>
          </cell>
          <cell r="M25">
            <v>94762.025674243312</v>
          </cell>
          <cell r="N25">
            <v>77279.738546696506</v>
          </cell>
          <cell r="O25">
            <v>88382.268284065474</v>
          </cell>
          <cell r="P25">
            <v>79141.109409963494</v>
          </cell>
          <cell r="Q25">
            <v>81601.038746908496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22">
          <cell r="F22">
            <v>40019.00400686892</v>
          </cell>
          <cell r="G22">
            <v>31959.427590154552</v>
          </cell>
          <cell r="H22">
            <v>41281.923297080713</v>
          </cell>
          <cell r="I22">
            <v>42943.23983972524</v>
          </cell>
          <cell r="J22">
            <v>42508.986834573552</v>
          </cell>
          <cell r="K22">
            <v>40744.087006296511</v>
          </cell>
          <cell r="L22">
            <v>42979.095592444188</v>
          </cell>
          <cell r="M22">
            <v>47353.497424155692</v>
          </cell>
          <cell r="N22">
            <v>46194.16141957642</v>
          </cell>
          <cell r="O22">
            <v>41935.29479107041</v>
          </cell>
          <cell r="P22">
            <v>24670.749856897539</v>
          </cell>
          <cell r="Q22">
            <v>28588.986834573556</v>
          </cell>
        </row>
        <row r="25">
          <cell r="F25">
            <v>56010.366951303949</v>
          </cell>
          <cell r="G25">
            <v>49065.19732287099</v>
          </cell>
          <cell r="H25">
            <v>56662.155550426956</v>
          </cell>
          <cell r="I25">
            <v>57422.575582737132</v>
          </cell>
          <cell r="J25">
            <v>69031.654742672516</v>
          </cell>
          <cell r="K25">
            <v>61876.464343411033</v>
          </cell>
          <cell r="L25">
            <v>59182.404800369259</v>
          </cell>
          <cell r="M25">
            <v>55858.282944841914</v>
          </cell>
          <cell r="N25">
            <v>58842.02630971613</v>
          </cell>
          <cell r="O25">
            <v>55184.768059081471</v>
          </cell>
          <cell r="P25">
            <v>51143.678744518809</v>
          </cell>
          <cell r="Q25">
            <v>69292.370182321712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D7" sqref="D7:M8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5" t="s">
        <v>18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8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0" t="s">
        <v>17</v>
      </c>
      <c r="P5" s="73" t="s">
        <v>0</v>
      </c>
      <c r="Q5" s="73" t="s">
        <v>19</v>
      </c>
    </row>
    <row r="6" spans="1:17" s="5" customFormat="1" ht="17.100000000000001" customHeight="1" thickBot="1">
      <c r="A6" s="1"/>
      <c r="B6" s="79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1"/>
      <c r="P6" s="74"/>
      <c r="Q6" s="74"/>
    </row>
    <row r="7" spans="1:17" s="5" customFormat="1" ht="16.8" customHeight="1">
      <c r="A7" s="17">
        <v>2016</v>
      </c>
      <c r="B7" s="26">
        <v>3444</v>
      </c>
      <c r="C7" s="15">
        <f>[5]ANTEQUERA!F22+[5]ANTEQUERA!F25</f>
        <v>110284.74366206329</v>
      </c>
      <c r="D7" s="16">
        <f>[5]ANTEQUERA!G22+[5]ANTEQUERA!G25</f>
        <v>101689.62877268619</v>
      </c>
      <c r="E7" s="16">
        <f>[5]ANTEQUERA!H22+[5]ANTEQUERA!H25</f>
        <v>116251.4888854279</v>
      </c>
      <c r="F7" s="16">
        <f>[5]ANTEQUERA!I22+[5]ANTEQUERA!I25</f>
        <v>110281.48500556388</v>
      </c>
      <c r="G7" s="16">
        <f>[5]ANTEQUERA!J22+[5]ANTEQUERA!J25</f>
        <v>108179.23957967589</v>
      </c>
      <c r="H7" s="16">
        <f>[5]ANTEQUERA!K22+[5]ANTEQUERA!K25</f>
        <v>105940.13758107815</v>
      </c>
      <c r="I7" s="16">
        <f>[5]ANTEQUERA!L22+[5]ANTEQUERA!L25</f>
        <v>113822.58784658743</v>
      </c>
      <c r="J7" s="16">
        <f>[5]ANTEQUERA!M22+[5]ANTEQUERA!M25</f>
        <v>128008.57941256107</v>
      </c>
      <c r="K7" s="16">
        <f>[5]ANTEQUERA!N22+[5]ANTEQUERA!N25</f>
        <v>110127.28527566846</v>
      </c>
      <c r="L7" s="16">
        <f>[5]ANTEQUERA!O22+[5]ANTEQUERA!O25</f>
        <v>113916.70169528043</v>
      </c>
      <c r="M7" s="16">
        <f>[5]ANTEQUERA!P22+[5]ANTEQUERA!P25</f>
        <v>109522.06735388873</v>
      </c>
      <c r="N7" s="15">
        <f>[5]ANTEQUERA!Q22+[5]ANTEQUERA!Q25</f>
        <v>115327.20697120756</v>
      </c>
      <c r="O7" s="45">
        <f>SUM(C7:N7)</f>
        <v>1343351.1520416888</v>
      </c>
      <c r="P7" s="46">
        <f>O7/B7</f>
        <v>390.05550291570523</v>
      </c>
      <c r="Q7" s="47">
        <f>P7/1000</f>
        <v>0.39005550291570523</v>
      </c>
    </row>
    <row r="8" spans="1:17" s="6" customFormat="1" ht="16.8" customHeight="1" thickBot="1">
      <c r="A8" s="18">
        <v>2015</v>
      </c>
      <c r="B8" s="27">
        <v>3486</v>
      </c>
      <c r="C8" s="30">
        <f>[6]ANTEQUERA!F22+[6]ANTEQUERA!F25</f>
        <v>96029.370958172862</v>
      </c>
      <c r="D8" s="19">
        <f>[6]ANTEQUERA!G22+[6]ANTEQUERA!G25</f>
        <v>81024.624913025546</v>
      </c>
      <c r="E8" s="19">
        <f>[6]ANTEQUERA!H22+[6]ANTEQUERA!H25</f>
        <v>97944.07884750767</v>
      </c>
      <c r="F8" s="19">
        <f>[6]ANTEQUERA!I22+[6]ANTEQUERA!I25</f>
        <v>100365.81542246237</v>
      </c>
      <c r="G8" s="19">
        <f>[6]ANTEQUERA!J22+[6]ANTEQUERA!J25</f>
        <v>111540.64157724608</v>
      </c>
      <c r="H8" s="19">
        <f>[6]ANTEQUERA!K22+[6]ANTEQUERA!K25</f>
        <v>102620.55134970754</v>
      </c>
      <c r="I8" s="19">
        <f>[6]ANTEQUERA!L22+[6]ANTEQUERA!L25</f>
        <v>102161.50039281344</v>
      </c>
      <c r="J8" s="19">
        <f>[6]ANTEQUERA!M22+[6]ANTEQUERA!M25</f>
        <v>103211.7803689976</v>
      </c>
      <c r="K8" s="19">
        <f>[6]ANTEQUERA!N22+[6]ANTEQUERA!N25</f>
        <v>105036.18772929255</v>
      </c>
      <c r="L8" s="19">
        <f>[6]ANTEQUERA!O22+[6]ANTEQUERA!O25</f>
        <v>97120.06285015188</v>
      </c>
      <c r="M8" s="19">
        <f>[6]ANTEQUERA!P22+[6]ANTEQUERA!P25</f>
        <v>75814.428601416352</v>
      </c>
      <c r="N8" s="30">
        <f>[6]ANTEQUERA!Q22+[6]ANTEQUERA!Q25</f>
        <v>97881.357016895272</v>
      </c>
      <c r="O8" s="42">
        <f>SUM(C8:N8)</f>
        <v>1170750.4000276891</v>
      </c>
      <c r="P8" s="43">
        <f>O8/B8</f>
        <v>335.84348824661191</v>
      </c>
      <c r="Q8" s="44">
        <f>P8/1000</f>
        <v>0.33584348824661192</v>
      </c>
    </row>
    <row r="22" spans="2:13" ht="15.75" customHeight="1"/>
    <row r="32" spans="2:13">
      <c r="B32" s="76" t="s">
        <v>14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S13" sqref="S13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17.25" customHeight="1"/>
    <row r="4" spans="1:17" ht="17.25" customHeight="1" thickBot="1"/>
    <row r="5" spans="1:17" ht="16.5" customHeight="1">
      <c r="A5" s="5"/>
      <c r="B5" s="84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6" t="s">
        <v>17</v>
      </c>
      <c r="P5" s="82" t="s">
        <v>0</v>
      </c>
      <c r="Q5" s="82" t="s">
        <v>19</v>
      </c>
    </row>
    <row r="6" spans="1:17" ht="17.100000000000001" customHeight="1" thickBot="1">
      <c r="A6" s="5"/>
      <c r="B6" s="85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87"/>
      <c r="P6" s="83"/>
      <c r="Q6" s="83"/>
    </row>
    <row r="7" spans="1:17" s="13" customFormat="1" ht="16.8" customHeight="1">
      <c r="A7" s="17">
        <v>2016</v>
      </c>
      <c r="B7" s="26">
        <v>3444</v>
      </c>
      <c r="C7" s="15">
        <f>'[1]Por Municipio - 2016'!C48</f>
        <v>1862.4925149700598</v>
      </c>
      <c r="D7" s="16">
        <f>'[1]Por Municipio - 2016'!D48</f>
        <v>824.91017964071852</v>
      </c>
      <c r="E7" s="16">
        <f>'[1]Por Municipio - 2016'!E48</f>
        <v>1443.5928143712574</v>
      </c>
      <c r="F7" s="16">
        <f>'[1]Por Municipio - 2016'!F48</f>
        <v>934.46856287425146</v>
      </c>
      <c r="G7" s="16">
        <f>'[1]Por Municipio - 2016'!G48</f>
        <v>1649.820359281437</v>
      </c>
      <c r="H7" s="16">
        <f>'[1]Por Municipio - 2016'!H48</f>
        <v>1733.6002994011974</v>
      </c>
      <c r="I7" s="16">
        <f>'[1]Por Municipio - 2016'!I48</f>
        <v>1566.0404191616765</v>
      </c>
      <c r="J7" s="16">
        <f>'[1]Por Municipio - 2016'!J48</f>
        <v>953.80239520958082</v>
      </c>
      <c r="K7" s="16">
        <f>'[1]Por Municipio - 2016'!K48</f>
        <v>2017.1631736526945</v>
      </c>
      <c r="L7" s="16">
        <f>'[1]Por Municipio - 2016'!L48</f>
        <v>837.79940119760477</v>
      </c>
      <c r="M7" s="16">
        <f>'[1]Por Municipio - 2016'!M48</f>
        <v>1830.2694610778442</v>
      </c>
      <c r="N7" s="15">
        <f>'[1]Por Municipio - 2016'!N48</f>
        <v>1920.4940119760481</v>
      </c>
      <c r="O7" s="45">
        <f>SUM(C7:N7)</f>
        <v>17574.45359281437</v>
      </c>
      <c r="P7" s="48">
        <f>O7/B7</f>
        <v>5.1029191616766463</v>
      </c>
      <c r="Q7" s="49">
        <f>P7/1000</f>
        <v>5.1029191616766461E-3</v>
      </c>
    </row>
    <row r="8" spans="1:17" s="7" customFormat="1" ht="16.8" customHeight="1" thickBot="1">
      <c r="A8" s="18">
        <v>2015</v>
      </c>
      <c r="B8" s="27">
        <v>2486</v>
      </c>
      <c r="C8" s="30">
        <f>'[2]Por Municipio - 2015'!C48</f>
        <v>2453.2416582406472</v>
      </c>
      <c r="D8" s="19">
        <f>'[2]Por Municipio - 2015'!D48</f>
        <v>817.74721941354903</v>
      </c>
      <c r="E8" s="19">
        <f>'[2]Por Municipio - 2015'!E48</f>
        <v>986.93629929221436</v>
      </c>
      <c r="F8" s="19">
        <f>'[2]Por Municipio - 2015'!F48</f>
        <v>1043.3326592517694</v>
      </c>
      <c r="G8" s="19">
        <f>'[2]Por Municipio - 2015'!G48</f>
        <v>1071.5308392315471</v>
      </c>
      <c r="H8" s="19">
        <f>'[2]Por Municipio - 2015'!H48</f>
        <v>1734.1880687563194</v>
      </c>
      <c r="I8" s="19">
        <f>'[2]Por Municipio - 2015'!I48</f>
        <v>1438.1071789686553</v>
      </c>
      <c r="J8" s="19">
        <f>'[2]Por Municipio - 2015'!J48</f>
        <v>451.17087967644085</v>
      </c>
      <c r="K8" s="19">
        <f>'[2]Por Municipio - 2015'!K48</f>
        <v>2206.5075834175937</v>
      </c>
      <c r="L8" s="19">
        <f>'[2]Por Municipio - 2015'!L48</f>
        <v>1085.6299292214358</v>
      </c>
      <c r="M8" s="19">
        <f>'[2]Por Municipio - 2015'!M48</f>
        <v>1713.0394337714863</v>
      </c>
      <c r="N8" s="30">
        <f>'[2]Por Municipio - 2015'!N48</f>
        <v>1677.7917087967644</v>
      </c>
      <c r="O8" s="42">
        <f>SUM(C8:N8)</f>
        <v>16679.223458038425</v>
      </c>
      <c r="P8" s="50">
        <f>O8/B8</f>
        <v>6.7092612461940568</v>
      </c>
      <c r="Q8" s="51">
        <f>P8/1000</f>
        <v>6.7092612461940567E-3</v>
      </c>
    </row>
    <row r="31" spans="2:14">
      <c r="B31" s="76" t="s">
        <v>15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R17" sqref="R17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5" t="s">
        <v>21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A5" s="5"/>
      <c r="B5" s="90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92" t="s">
        <v>17</v>
      </c>
      <c r="P5" s="88" t="s">
        <v>0</v>
      </c>
      <c r="Q5" s="88" t="s">
        <v>19</v>
      </c>
    </row>
    <row r="6" spans="1:17" ht="17.100000000000001" customHeight="1" thickBot="1">
      <c r="A6" s="5"/>
      <c r="B6" s="91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3"/>
      <c r="P6" s="89"/>
      <c r="Q6" s="89"/>
    </row>
    <row r="7" spans="1:17" s="13" customFormat="1" ht="16.8" customHeight="1">
      <c r="A7" s="17">
        <v>2016</v>
      </c>
      <c r="B7" s="26">
        <v>3444</v>
      </c>
      <c r="C7" s="25">
        <f>'[3]VIDRIO POR MUNICIPIOS'!C47</f>
        <v>3844.6533490011752</v>
      </c>
      <c r="D7" s="16">
        <f>'[3]VIDRIO POR MUNICIPIOS'!D47</f>
        <v>4107.7085781433607</v>
      </c>
      <c r="E7" s="16">
        <f>'[3]VIDRIO POR MUNICIPIOS'!E47</f>
        <v>4117.826086956522</v>
      </c>
      <c r="F7" s="16">
        <f>'[3]VIDRIO POR MUNICIPIOS'!F47</f>
        <v>4259.4712103407755</v>
      </c>
      <c r="G7" s="16">
        <f>'[3]VIDRIO POR MUNICIPIOS'!G47</f>
        <v>8579.647473560517</v>
      </c>
      <c r="H7" s="16">
        <f>'[3]VIDRIO POR MUNICIPIOS'!H47</f>
        <v>3753.5957696827263</v>
      </c>
      <c r="I7" s="16">
        <f>'[3]VIDRIO POR MUNICIPIOS'!I47</f>
        <v>8144.5945945945941</v>
      </c>
      <c r="J7" s="16">
        <f>'[3]VIDRIO POR MUNICIPIOS'!J47</f>
        <v>3267.9553466509988</v>
      </c>
      <c r="K7" s="16">
        <f>'[3]VIDRIO POR MUNICIPIOS'!K47</f>
        <v>0</v>
      </c>
      <c r="L7" s="16">
        <f>'[3]VIDRIO POR MUNICIPIOS'!L47</f>
        <v>3450.0705052878966</v>
      </c>
      <c r="M7" s="16">
        <f>'[3]VIDRIO POR MUNICIPIOS'!M47</f>
        <v>3146.5452408930669</v>
      </c>
      <c r="N7" s="69">
        <f>'[3]VIDRIO POR MUNICIPIOS'!N47</f>
        <v>4239.2361927144539</v>
      </c>
      <c r="O7" s="67">
        <f>SUM(C7:N7)</f>
        <v>50911.304347826081</v>
      </c>
      <c r="P7" s="52">
        <f>O7/B7</f>
        <v>14.782608695652172</v>
      </c>
      <c r="Q7" s="53">
        <f>P7/1000</f>
        <v>1.4782608695652172E-2</v>
      </c>
    </row>
    <row r="8" spans="1:17" s="4" customFormat="1" ht="16.8" customHeight="1" thickBot="1">
      <c r="A8" s="18">
        <v>2015</v>
      </c>
      <c r="B8" s="27">
        <v>3486</v>
      </c>
      <c r="C8" s="23">
        <f>'[4]VIDRIO POR MUNICIPIOS'!C47</f>
        <v>4271.9326738520604</v>
      </c>
      <c r="D8" s="70">
        <f>'[4]VIDRIO POR MUNICIPIOS'!D47</f>
        <v>3201.3760519710618</v>
      </c>
      <c r="E8" s="70">
        <f>'[4]VIDRIO POR MUNICIPIOS'!E47</f>
        <v>3705.7729218957629</v>
      </c>
      <c r="F8" s="70">
        <f>'[4]VIDRIO POR MUNICIPIOS'!F47</f>
        <v>3932.2368226782814</v>
      </c>
      <c r="G8" s="70">
        <f>'[4]VIDRIO POR MUNICIPIOS'!G47</f>
        <v>0</v>
      </c>
      <c r="H8" s="70">
        <f>'[4]VIDRIO POR MUNICIPIOS'!H47</f>
        <v>4127.8192824450025</v>
      </c>
      <c r="I8" s="70">
        <f>'[4]VIDRIO POR MUNICIPIOS'!I47</f>
        <v>15234.844234460359</v>
      </c>
      <c r="J8" s="70">
        <f>'[4]VIDRIO POR MUNICIPIOS'!J47</f>
        <v>3427.8399527535807</v>
      </c>
      <c r="K8" s="70">
        <f>'[4]VIDRIO POR MUNICIPIOS'!K47</f>
        <v>0</v>
      </c>
      <c r="L8" s="70">
        <f>'[4]VIDRIO POR MUNICIPIOS'!L47</f>
        <v>4271.9326738520604</v>
      </c>
      <c r="M8" s="70">
        <f>'[4]VIDRIO POR MUNICIPIOS'!M47</f>
        <v>4168.9945371327331</v>
      </c>
      <c r="N8" s="71">
        <f>'[4]VIDRIO POR MUNICIPIOS'!N47</f>
        <v>1873.4740882917467</v>
      </c>
      <c r="O8" s="68">
        <f>SUM(C8:N8)</f>
        <v>48216.223239332649</v>
      </c>
      <c r="P8" s="54">
        <f>O8/B8</f>
        <v>13.831389340026577</v>
      </c>
      <c r="Q8" s="55">
        <f>P8/1000</f>
        <v>1.3831389340026578E-2</v>
      </c>
    </row>
    <row r="33" spans="2:13">
      <c r="B33" s="76" t="s">
        <v>15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N9" sqref="N9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5" t="s">
        <v>22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B5" s="100" t="s">
        <v>1</v>
      </c>
      <c r="C5" s="102" t="s">
        <v>16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96" t="s">
        <v>17</v>
      </c>
      <c r="P5" s="98" t="s">
        <v>0</v>
      </c>
      <c r="Q5" s="94" t="s">
        <v>19</v>
      </c>
    </row>
    <row r="6" spans="1:17" ht="17.100000000000001" customHeight="1" thickBot="1">
      <c r="B6" s="101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97"/>
      <c r="P6" s="99"/>
      <c r="Q6" s="95"/>
    </row>
    <row r="7" spans="1:17" ht="16.8" customHeight="1">
      <c r="A7" s="35">
        <v>2016</v>
      </c>
      <c r="B7" s="72">
        <v>3444</v>
      </c>
      <c r="C7" s="56">
        <v>1817</v>
      </c>
      <c r="D7" s="57">
        <v>2051</v>
      </c>
      <c r="E7" s="58">
        <v>1750</v>
      </c>
      <c r="F7" s="58">
        <v>1331</v>
      </c>
      <c r="G7" s="58">
        <v>1787</v>
      </c>
      <c r="H7" s="58">
        <v>2231</v>
      </c>
      <c r="I7" s="58">
        <v>2214</v>
      </c>
      <c r="J7" s="58">
        <v>2520</v>
      </c>
      <c r="K7" s="58">
        <v>1440</v>
      </c>
      <c r="L7" s="58">
        <v>2646</v>
      </c>
      <c r="M7" s="58">
        <v>1909</v>
      </c>
      <c r="N7" s="57">
        <v>2415</v>
      </c>
      <c r="O7" s="65">
        <f>SUM(C7:N7)</f>
        <v>24111</v>
      </c>
      <c r="P7" s="66">
        <f>O7/B7</f>
        <v>7.0008710801393725</v>
      </c>
      <c r="Q7" s="59">
        <f>P7/1000</f>
        <v>7.0008710801393722E-3</v>
      </c>
    </row>
    <row r="8" spans="1:17" s="4" customFormat="1" ht="16.8" customHeight="1" thickBot="1">
      <c r="A8" s="36">
        <v>2015</v>
      </c>
      <c r="B8" s="34">
        <v>3486</v>
      </c>
      <c r="C8" s="60">
        <v>1867</v>
      </c>
      <c r="D8" s="61">
        <v>1595</v>
      </c>
      <c r="E8" s="62">
        <v>1808</v>
      </c>
      <c r="F8" s="62">
        <v>1499</v>
      </c>
      <c r="G8" s="62">
        <v>1951</v>
      </c>
      <c r="H8" s="62">
        <v>1432</v>
      </c>
      <c r="I8" s="62">
        <v>2018</v>
      </c>
      <c r="J8" s="62">
        <v>2018</v>
      </c>
      <c r="K8" s="62">
        <v>2260</v>
      </c>
      <c r="L8" s="62">
        <v>1574</v>
      </c>
      <c r="M8" s="62">
        <v>2378</v>
      </c>
      <c r="N8" s="63">
        <v>1670</v>
      </c>
      <c r="O8" s="40">
        <f>SUM(C8:N8)</f>
        <v>22070</v>
      </c>
      <c r="P8" s="64">
        <f>O8/B8</f>
        <v>6.3310384394721746</v>
      </c>
      <c r="Q8" s="41">
        <f>P8/1000</f>
        <v>6.3310384394721746E-3</v>
      </c>
    </row>
    <row r="11" spans="1:17">
      <c r="H11" s="11"/>
    </row>
    <row r="32" spans="2:10">
      <c r="B32" s="76" t="s">
        <v>15</v>
      </c>
      <c r="C32" s="76"/>
      <c r="D32" s="76"/>
      <c r="E32" s="76"/>
      <c r="F32" s="76"/>
      <c r="G32" s="76"/>
      <c r="H32" s="76"/>
      <c r="I32" s="76"/>
      <c r="J32" s="76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