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N7"/>
  <c r="D7"/>
  <c r="E7"/>
  <c r="F7"/>
  <c r="G7"/>
  <c r="H7"/>
  <c r="I7"/>
  <c r="J7"/>
  <c r="K7"/>
  <c r="L7"/>
  <c r="M7"/>
  <c r="C8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<sst xmlns="http://schemas.openxmlformats.org/spreadsheetml/2006/main" count="76" uniqueCount="23">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</sst>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81514.936708860754</c:v>
                </c:pt>
                <c:pt idx="1">
                  <c:v>70519.898734177215</c:v>
                </c:pt>
                <c:pt idx="2">
                  <c:v>102520.70886075949</c:v>
                </c:pt>
                <c:pt idx="3">
                  <c:v>94099.443037974677</c:v>
                </c:pt>
                <c:pt idx="4">
                  <c:v>103308.15189873418</c:v>
                </c:pt>
                <c:pt idx="5">
                  <c:v>97402.329113924046</c:v>
                </c:pt>
                <c:pt idx="6">
                  <c:v>104095.59493670886</c:v>
                </c:pt>
                <c:pt idx="7">
                  <c:v>111656.50632911392</c:v>
                </c:pt>
                <c:pt idx="8">
                  <c:v>100705.21518987342</c:v>
                </c:pt>
                <c:pt idx="9">
                  <c:v>97008.607594936708</c:v>
                </c:pt>
                <c:pt idx="10">
                  <c:v>85393.822784810123</c:v>
                </c:pt>
                <c:pt idx="11">
                  <c:v>82637.772151898738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89353.775031955694</c:v>
                </c:pt>
                <c:pt idx="1">
                  <c:v>85743.745206646781</c:v>
                </c:pt>
                <c:pt idx="2">
                  <c:v>90907.785825876999</c:v>
                </c:pt>
                <c:pt idx="3">
                  <c:v>94643.317710552481</c:v>
                </c:pt>
                <c:pt idx="4">
                  <c:v>107584.79477346968</c:v>
                </c:pt>
                <c:pt idx="5">
                  <c:v>98873.475358613839</c:v>
                </c:pt>
                <c:pt idx="6">
                  <c:v>110988.11532452777</c:v>
                </c:pt>
                <c:pt idx="7">
                  <c:v>112730.37920749893</c:v>
                </c:pt>
                <c:pt idx="8">
                  <c:v>102719.74435449509</c:v>
                </c:pt>
                <c:pt idx="9">
                  <c:v>90582.956966340003</c:v>
                </c:pt>
                <c:pt idx="10">
                  <c:v>92295.690952989637</c:v>
                </c:pt>
                <c:pt idx="11">
                  <c:v>92893.671353500918</c:v>
                </c:pt>
              </c:numCache>
            </c:numRef>
          </c:val>
        </c:ser>
        <c:marker val="1"/>
        <c:axId val="90389888"/>
        <c:axId val="91435008"/>
      </c:lineChart>
      <c:catAx>
        <c:axId val="9038988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435008"/>
        <c:crossesAt val="0"/>
        <c:auto val="1"/>
        <c:lblAlgn val="ctr"/>
        <c:lblOffset val="100"/>
      </c:catAx>
      <c:valAx>
        <c:axId val="914350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038988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472"/>
          <c:w val="0.52418879056047263"/>
          <c:h val="7.5527441092335404E-2"/>
        </c:manualLayout>
      </c:layout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132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364.56473095364947</c:v>
                </c:pt>
                <c:pt idx="1">
                  <c:v>1275.976558337773</c:v>
                </c:pt>
                <c:pt idx="2">
                  <c:v>878.26957911560999</c:v>
                </c:pt>
                <c:pt idx="3">
                  <c:v>1077.1230687266916</c:v>
                </c:pt>
                <c:pt idx="4">
                  <c:v>1966.4400639318062</c:v>
                </c:pt>
                <c:pt idx="5">
                  <c:v>1193.120937666489</c:v>
                </c:pt>
                <c:pt idx="6">
                  <c:v>281.70911028236549</c:v>
                </c:pt>
                <c:pt idx="7">
                  <c:v>287.23281832711774</c:v>
                </c:pt>
                <c:pt idx="8">
                  <c:v>325.89877464038358</c:v>
                </c:pt>
                <c:pt idx="9">
                  <c:v>342.4698987746404</c:v>
                </c:pt>
                <c:pt idx="10">
                  <c:v>756.74800213106028</c:v>
                </c:pt>
                <c:pt idx="11">
                  <c:v>342.4698987746404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400.61657032755295</c:v>
                </c:pt>
                <c:pt idx="1">
                  <c:v>250.38535645472064</c:v>
                </c:pt>
                <c:pt idx="2">
                  <c:v>1494.8315803488217</c:v>
                </c:pt>
                <c:pt idx="3">
                  <c:v>1501.7520969245106</c:v>
                </c:pt>
                <c:pt idx="4">
                  <c:v>1647.0829450139795</c:v>
                </c:pt>
                <c:pt idx="5">
                  <c:v>1314.8981493809081</c:v>
                </c:pt>
                <c:pt idx="6">
                  <c:v>1515.5931300758887</c:v>
                </c:pt>
                <c:pt idx="7">
                  <c:v>1709.3675941951803</c:v>
                </c:pt>
                <c:pt idx="8">
                  <c:v>1730.1291439222473</c:v>
                </c:pt>
                <c:pt idx="9">
                  <c:v>823.54147250698975</c:v>
                </c:pt>
                <c:pt idx="10">
                  <c:v>2207.6447876447874</c:v>
                </c:pt>
                <c:pt idx="11">
                  <c:v>2117.6780721608307</c:v>
                </c:pt>
              </c:numCache>
            </c:numRef>
          </c:val>
        </c:ser>
        <c:marker val="1"/>
        <c:axId val="92746112"/>
        <c:axId val="96210304"/>
      </c:lineChart>
      <c:catAx>
        <c:axId val="9274611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6210304"/>
        <c:crossesAt val="0"/>
        <c:auto val="1"/>
        <c:lblAlgn val="ctr"/>
        <c:lblOffset val="100"/>
      </c:catAx>
      <c:valAx>
        <c:axId val="962103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74611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561"/>
          <c:w val="0.52571251548946718"/>
          <c:h val="0.11075973149777101"/>
        </c:manualLayout>
      </c:layout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106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4446.083793427184</c:v>
                </c:pt>
                <c:pt idx="1">
                  <c:v>4479.5602878659993</c:v>
                </c:pt>
                <c:pt idx="2">
                  <c:v>2546.3568995548439</c:v>
                </c:pt>
                <c:pt idx="3">
                  <c:v>3565.8397392985662</c:v>
                </c:pt>
                <c:pt idx="4">
                  <c:v>4661.9086474263404</c:v>
                </c:pt>
                <c:pt idx="5">
                  <c:v>2184.34636047614</c:v>
                </c:pt>
                <c:pt idx="6">
                  <c:v>3711.3236520142664</c:v>
                </c:pt>
                <c:pt idx="7">
                  <c:v>2065.9791838160659</c:v>
                </c:pt>
                <c:pt idx="8">
                  <c:v>5129.5189822459706</c:v>
                </c:pt>
                <c:pt idx="9">
                  <c:v>3735.0803825787252</c:v>
                </c:pt>
                <c:pt idx="10">
                  <c:v>3431.4367756075567</c:v>
                </c:pt>
                <c:pt idx="11">
                  <c:v>2840.4700812728688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5542.0478887809659</c:v>
                </c:pt>
                <c:pt idx="1">
                  <c:v>6476.4409475858938</c:v>
                </c:pt>
                <c:pt idx="2">
                  <c:v>2276.4166479673231</c:v>
                </c:pt>
                <c:pt idx="3">
                  <c:v>3969.358478295313</c:v>
                </c:pt>
                <c:pt idx="4">
                  <c:v>3749.7507008059783</c:v>
                </c:pt>
                <c:pt idx="5">
                  <c:v>2428.454551190584</c:v>
                </c:pt>
                <c:pt idx="6">
                  <c:v>3811.9427298700793</c:v>
                </c:pt>
                <c:pt idx="7">
                  <c:v>5360.7224518258236</c:v>
                </c:pt>
                <c:pt idx="8">
                  <c:v>4571.7891714979069</c:v>
                </c:pt>
                <c:pt idx="9">
                  <c:v>4565.4427460544648</c:v>
                </c:pt>
                <c:pt idx="10">
                  <c:v>1777.0329962662181</c:v>
                </c:pt>
                <c:pt idx="11">
                  <c:v>4796.9959915834561</c:v>
                </c:pt>
              </c:numCache>
            </c:numRef>
          </c:val>
        </c:ser>
        <c:marker val="1"/>
        <c:axId val="99664256"/>
        <c:axId val="99665792"/>
      </c:lineChart>
      <c:catAx>
        <c:axId val="9966425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665792"/>
        <c:crossesAt val="0"/>
        <c:auto val="1"/>
        <c:lblAlgn val="ctr"/>
        <c:lblOffset val="100"/>
      </c:catAx>
      <c:valAx>
        <c:axId val="996657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966425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2"/>
        </c:manualLayout>
      </c:layout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2287</c:v>
                </c:pt>
                <c:pt idx="1">
                  <c:v>2450</c:v>
                </c:pt>
                <c:pt idx="2">
                  <c:v>1820</c:v>
                </c:pt>
                <c:pt idx="3">
                  <c:v>1893</c:v>
                </c:pt>
                <c:pt idx="4">
                  <c:v>2059</c:v>
                </c:pt>
                <c:pt idx="5">
                  <c:v>1867</c:v>
                </c:pt>
                <c:pt idx="6">
                  <c:v>2211</c:v>
                </c:pt>
                <c:pt idx="7">
                  <c:v>1820</c:v>
                </c:pt>
                <c:pt idx="8">
                  <c:v>2100</c:v>
                </c:pt>
                <c:pt idx="9">
                  <c:v>1884</c:v>
                </c:pt>
                <c:pt idx="10">
                  <c:v>1616</c:v>
                </c:pt>
                <c:pt idx="11">
                  <c:v>1563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2120</c:v>
                </c:pt>
                <c:pt idx="1">
                  <c:v>1534</c:v>
                </c:pt>
                <c:pt idx="2">
                  <c:v>1779</c:v>
                </c:pt>
                <c:pt idx="3">
                  <c:v>1890</c:v>
                </c:pt>
                <c:pt idx="4">
                  <c:v>2015</c:v>
                </c:pt>
                <c:pt idx="5">
                  <c:v>2085</c:v>
                </c:pt>
                <c:pt idx="6">
                  <c:v>2640</c:v>
                </c:pt>
                <c:pt idx="7">
                  <c:v>2097</c:v>
                </c:pt>
                <c:pt idx="8">
                  <c:v>2243</c:v>
                </c:pt>
                <c:pt idx="9">
                  <c:v>1861</c:v>
                </c:pt>
                <c:pt idx="10">
                  <c:v>2161</c:v>
                </c:pt>
                <c:pt idx="11">
                  <c:v>2777</c:v>
                </c:pt>
              </c:numCache>
            </c:numRef>
          </c:val>
        </c:ser>
        <c:marker val="1"/>
        <c:axId val="100300672"/>
        <c:axId val="100924032"/>
      </c:lineChart>
      <c:catAx>
        <c:axId val="10030067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924032"/>
        <c:crosses val="autoZero"/>
        <c:auto val="1"/>
        <c:lblAlgn val="ctr"/>
        <c:lblOffset val="100"/>
      </c:catAx>
      <c:valAx>
        <c:axId val="100924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30067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505"/>
          <c:y val="0.85056911988823958"/>
          <c:w val="0.36796145739235464"/>
          <c:h val="0.12152495554991191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6">
          <cell r="C46">
            <v>400.61657032755295</v>
          </cell>
          <cell r="D46">
            <v>250.38535645472064</v>
          </cell>
          <cell r="E46">
            <v>1494.8315803488217</v>
          </cell>
          <cell r="F46">
            <v>1501.7520969245106</v>
          </cell>
          <cell r="G46">
            <v>1647.0829450139795</v>
          </cell>
          <cell r="H46">
            <v>1314.8981493809081</v>
          </cell>
          <cell r="I46">
            <v>1515.5931300758887</v>
          </cell>
          <cell r="J46">
            <v>1709.3675941951803</v>
          </cell>
          <cell r="K46">
            <v>1730.1291439222473</v>
          </cell>
          <cell r="L46">
            <v>823.54147250698975</v>
          </cell>
          <cell r="M46">
            <v>2207.6447876447874</v>
          </cell>
          <cell r="N46">
            <v>2117.6780721608307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6">
          <cell r="C46">
            <v>364.56473095364947</v>
          </cell>
          <cell r="D46">
            <v>1275.976558337773</v>
          </cell>
          <cell r="E46">
            <v>878.26957911560999</v>
          </cell>
          <cell r="F46">
            <v>1077.1230687266916</v>
          </cell>
          <cell r="G46">
            <v>1966.4400639318062</v>
          </cell>
          <cell r="H46">
            <v>1193.120937666489</v>
          </cell>
          <cell r="I46">
            <v>281.70911028236549</v>
          </cell>
          <cell r="J46">
            <v>287.23281832711774</v>
          </cell>
          <cell r="K46">
            <v>325.89877464038358</v>
          </cell>
          <cell r="L46">
            <v>342.4698987746404</v>
          </cell>
          <cell r="M46">
            <v>756.74800213106028</v>
          </cell>
          <cell r="N46">
            <v>342.4698987746404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C45">
            <v>5542.0478887809659</v>
          </cell>
          <cell r="D45">
            <v>6476.4409475858938</v>
          </cell>
          <cell r="E45">
            <v>2276.4166479673231</v>
          </cell>
          <cell r="F45">
            <v>3969.358478295313</v>
          </cell>
          <cell r="G45">
            <v>3749.7507008059783</v>
          </cell>
          <cell r="H45">
            <v>2428.454551190584</v>
          </cell>
          <cell r="I45">
            <v>3811.9427298700793</v>
          </cell>
          <cell r="J45">
            <v>5360.7224518258236</v>
          </cell>
          <cell r="K45">
            <v>4571.7891714979069</v>
          </cell>
          <cell r="L45">
            <v>4565.4427460544648</v>
          </cell>
          <cell r="M45">
            <v>1777.0329962662181</v>
          </cell>
          <cell r="N45">
            <v>4796.9959915834561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C45">
            <v>4446.083793427184</v>
          </cell>
          <cell r="D45">
            <v>4479.5602878659993</v>
          </cell>
          <cell r="E45">
            <v>2546.3568995548439</v>
          </cell>
          <cell r="F45">
            <v>3565.8397392985662</v>
          </cell>
          <cell r="G45">
            <v>4661.9086474263404</v>
          </cell>
          <cell r="H45">
            <v>2184.34636047614</v>
          </cell>
          <cell r="I45">
            <v>3711.3236520142664</v>
          </cell>
          <cell r="J45">
            <v>2065.9791838160659</v>
          </cell>
          <cell r="K45">
            <v>5129.5189822459706</v>
          </cell>
          <cell r="L45">
            <v>3735.0803825787252</v>
          </cell>
          <cell r="M45">
            <v>3431.4367756075567</v>
          </cell>
          <cell r="N45">
            <v>2840.4700812728688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4">
          <cell r="F14">
            <v>89353.775031955694</v>
          </cell>
          <cell r="G14">
            <v>85743.745206646781</v>
          </cell>
          <cell r="H14">
            <v>90907.785825876999</v>
          </cell>
          <cell r="I14">
            <v>94643.317710552481</v>
          </cell>
          <cell r="J14">
            <v>107584.79477346968</v>
          </cell>
          <cell r="K14">
            <v>98873.475358613839</v>
          </cell>
          <cell r="L14">
            <v>110988.11532452777</v>
          </cell>
          <cell r="M14">
            <v>112730.37920749893</v>
          </cell>
          <cell r="N14">
            <v>102719.74435449509</v>
          </cell>
          <cell r="O14">
            <v>90582.956966340003</v>
          </cell>
          <cell r="P14">
            <v>92295.690952989637</v>
          </cell>
          <cell r="Q14">
            <v>92893.671353500918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4">
          <cell r="F14">
            <v>81514.936708860754</v>
          </cell>
          <cell r="G14">
            <v>70519.898734177215</v>
          </cell>
          <cell r="H14">
            <v>102520.70886075949</v>
          </cell>
          <cell r="I14">
            <v>94099.443037974677</v>
          </cell>
          <cell r="J14">
            <v>103308.15189873418</v>
          </cell>
          <cell r="K14">
            <v>97402.329113924046</v>
          </cell>
          <cell r="L14">
            <v>104095.59493670886</v>
          </cell>
          <cell r="M14">
            <v>111656.50632911392</v>
          </cell>
          <cell r="N14">
            <v>100705.21518987342</v>
          </cell>
          <cell r="O14">
            <v>97008.607594936708</v>
          </cell>
          <cell r="P14">
            <v>85393.822784810123</v>
          </cell>
          <cell r="Q14">
            <v>82637.772151898738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11" sqref="R11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2599</v>
      </c>
      <c r="C7" s="15">
        <f>[5]GUADALHORCE!F14</f>
        <v>89353.775031955694</v>
      </c>
      <c r="D7" s="16">
        <f>[5]GUADALHORCE!G14</f>
        <v>85743.745206646781</v>
      </c>
      <c r="E7" s="16">
        <f>[5]GUADALHORCE!H14</f>
        <v>90907.785825876999</v>
      </c>
      <c r="F7" s="16">
        <f>[5]GUADALHORCE!I14</f>
        <v>94643.317710552481</v>
      </c>
      <c r="G7" s="16">
        <f>[5]GUADALHORCE!J14</f>
        <v>107584.79477346968</v>
      </c>
      <c r="H7" s="16">
        <f>[5]GUADALHORCE!K14</f>
        <v>98873.475358613839</v>
      </c>
      <c r="I7" s="16">
        <f>[5]GUADALHORCE!L14</f>
        <v>110988.11532452777</v>
      </c>
      <c r="J7" s="16">
        <f>[5]GUADALHORCE!M14</f>
        <v>112730.37920749893</v>
      </c>
      <c r="K7" s="16">
        <f>[5]GUADALHORCE!N14</f>
        <v>102719.74435449509</v>
      </c>
      <c r="L7" s="16">
        <f>[5]GUADALHORCE!O14</f>
        <v>90582.956966340003</v>
      </c>
      <c r="M7" s="16">
        <f>[5]GUADALHORCE!P14</f>
        <v>92295.690952989637</v>
      </c>
      <c r="N7" s="15">
        <f>[5]GUADALHORCE!Q14</f>
        <v>92893.671353500918</v>
      </c>
      <c r="O7" s="45">
        <f>SUM(C7:N7)</f>
        <v>1169317.4520664676</v>
      </c>
      <c r="P7" s="46">
        <f>O7/B7</f>
        <v>449.91052407328493</v>
      </c>
      <c r="Q7" s="47">
        <f>P7/1000</f>
        <v>0.44991052407328491</v>
      </c>
    </row>
    <row r="8" spans="1:17" s="6" customFormat="1" ht="16.8" customHeight="1" thickBot="1">
      <c r="A8" s="18">
        <v>2015</v>
      </c>
      <c r="B8" s="27">
        <v>2592</v>
      </c>
      <c r="C8" s="30">
        <f>[6]GUADALHORCE!F14</f>
        <v>81514.936708860754</v>
      </c>
      <c r="D8" s="19">
        <f>[6]GUADALHORCE!G14</f>
        <v>70519.898734177215</v>
      </c>
      <c r="E8" s="19">
        <f>[6]GUADALHORCE!H14</f>
        <v>102520.70886075949</v>
      </c>
      <c r="F8" s="19">
        <f>[6]GUADALHORCE!I14</f>
        <v>94099.443037974677</v>
      </c>
      <c r="G8" s="19">
        <f>[6]GUADALHORCE!J14</f>
        <v>103308.15189873418</v>
      </c>
      <c r="H8" s="19">
        <f>[6]GUADALHORCE!K14</f>
        <v>97402.329113924046</v>
      </c>
      <c r="I8" s="19">
        <f>[6]GUADALHORCE!L14</f>
        <v>104095.59493670886</v>
      </c>
      <c r="J8" s="19">
        <f>[6]GUADALHORCE!M14</f>
        <v>111656.50632911392</v>
      </c>
      <c r="K8" s="19">
        <f>[6]GUADALHORCE!N14</f>
        <v>100705.21518987342</v>
      </c>
      <c r="L8" s="19">
        <f>[6]GUADALHORCE!O14</f>
        <v>97008.607594936708</v>
      </c>
      <c r="M8" s="19">
        <f>[6]GUADALHORCE!P14</f>
        <v>85393.822784810123</v>
      </c>
      <c r="N8" s="30">
        <f>[6]GUADALHORCE!Q14</f>
        <v>82637.772151898738</v>
      </c>
      <c r="O8" s="42">
        <f>SUM(C8:N8)</f>
        <v>1130862.9873417721</v>
      </c>
      <c r="P8" s="43">
        <f>O8/B8</f>
        <v>436.28973277074539</v>
      </c>
      <c r="Q8" s="44">
        <f>P8/1000</f>
        <v>0.4362897327707454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8" sqref="S1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2599</v>
      </c>
      <c r="C7" s="15">
        <f>'[1]Por Municipio - 2016'!C46</f>
        <v>400.61657032755295</v>
      </c>
      <c r="D7" s="16">
        <f>'[1]Por Municipio - 2016'!D46</f>
        <v>250.38535645472064</v>
      </c>
      <c r="E7" s="16">
        <f>'[1]Por Municipio - 2016'!E46</f>
        <v>1494.8315803488217</v>
      </c>
      <c r="F7" s="16">
        <f>'[1]Por Municipio - 2016'!F46</f>
        <v>1501.7520969245106</v>
      </c>
      <c r="G7" s="16">
        <f>'[1]Por Municipio - 2016'!G46</f>
        <v>1647.0829450139795</v>
      </c>
      <c r="H7" s="16">
        <f>'[1]Por Municipio - 2016'!H46</f>
        <v>1314.8981493809081</v>
      </c>
      <c r="I7" s="16">
        <f>'[1]Por Municipio - 2016'!I46</f>
        <v>1515.5931300758887</v>
      </c>
      <c r="J7" s="16">
        <f>'[1]Por Municipio - 2016'!J46</f>
        <v>1709.3675941951803</v>
      </c>
      <c r="K7" s="16">
        <f>'[1]Por Municipio - 2016'!K46</f>
        <v>1730.1291439222473</v>
      </c>
      <c r="L7" s="16">
        <f>'[1]Por Municipio - 2016'!L46</f>
        <v>823.54147250698975</v>
      </c>
      <c r="M7" s="16">
        <f>'[1]Por Municipio - 2016'!M46</f>
        <v>2207.6447876447874</v>
      </c>
      <c r="N7" s="15">
        <f>'[1]Por Municipio - 2016'!N46</f>
        <v>2117.6780721608307</v>
      </c>
      <c r="O7" s="45">
        <f>SUM(C7:N7)</f>
        <v>16713.520898956416</v>
      </c>
      <c r="P7" s="48">
        <f>O7/B7</f>
        <v>6.430750634458029</v>
      </c>
      <c r="Q7" s="49">
        <f>P7/1000</f>
        <v>6.4307506344580294E-3</v>
      </c>
    </row>
    <row r="8" spans="1:17" s="7" customFormat="1" ht="16.8" customHeight="1" thickBot="1">
      <c r="A8" s="18">
        <v>2015</v>
      </c>
      <c r="B8" s="27">
        <v>2592</v>
      </c>
      <c r="C8" s="30">
        <f>'[2]Por Municipio - 2015'!C46</f>
        <v>364.56473095364947</v>
      </c>
      <c r="D8" s="19">
        <f>'[2]Por Municipio - 2015'!D46</f>
        <v>1275.976558337773</v>
      </c>
      <c r="E8" s="19">
        <f>'[2]Por Municipio - 2015'!E46</f>
        <v>878.26957911560999</v>
      </c>
      <c r="F8" s="19">
        <f>'[2]Por Municipio - 2015'!F46</f>
        <v>1077.1230687266916</v>
      </c>
      <c r="G8" s="19">
        <f>'[2]Por Municipio - 2015'!G46</f>
        <v>1966.4400639318062</v>
      </c>
      <c r="H8" s="19">
        <f>'[2]Por Municipio - 2015'!H46</f>
        <v>1193.120937666489</v>
      </c>
      <c r="I8" s="19">
        <f>'[2]Por Municipio - 2015'!I46</f>
        <v>281.70911028236549</v>
      </c>
      <c r="J8" s="19">
        <f>'[2]Por Municipio - 2015'!J46</f>
        <v>287.23281832711774</v>
      </c>
      <c r="K8" s="19">
        <f>'[2]Por Municipio - 2015'!K46</f>
        <v>325.89877464038358</v>
      </c>
      <c r="L8" s="19">
        <f>'[2]Por Municipio - 2015'!L46</f>
        <v>342.4698987746404</v>
      </c>
      <c r="M8" s="19">
        <f>'[2]Por Municipio - 2015'!M46</f>
        <v>756.74800213106028</v>
      </c>
      <c r="N8" s="30">
        <f>'[2]Por Municipio - 2015'!N46</f>
        <v>342.4698987746404</v>
      </c>
      <c r="O8" s="42">
        <f>SUM(C8:N8)</f>
        <v>9092.0234416622261</v>
      </c>
      <c r="P8" s="50">
        <f>O8/B8</f>
        <v>3.5077250932338835</v>
      </c>
      <c r="Q8" s="51">
        <f>P8/1000</f>
        <v>3.5077250932338835E-3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12" sqref="R12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2599</v>
      </c>
      <c r="C7" s="25">
        <f>'[3]VIDRIO POR MUNICIPIOS'!C45</f>
        <v>5542.0478887809659</v>
      </c>
      <c r="D7" s="16">
        <f>'[3]VIDRIO POR MUNICIPIOS'!D45</f>
        <v>6476.4409475858938</v>
      </c>
      <c r="E7" s="16">
        <f>'[3]VIDRIO POR MUNICIPIOS'!E45</f>
        <v>2276.4166479673231</v>
      </c>
      <c r="F7" s="16">
        <f>'[3]VIDRIO POR MUNICIPIOS'!F45</f>
        <v>3969.358478295313</v>
      </c>
      <c r="G7" s="16">
        <f>'[3]VIDRIO POR MUNICIPIOS'!G45</f>
        <v>3749.7507008059783</v>
      </c>
      <c r="H7" s="16">
        <f>'[3]VIDRIO POR MUNICIPIOS'!H45</f>
        <v>2428.454551190584</v>
      </c>
      <c r="I7" s="16">
        <f>'[3]VIDRIO POR MUNICIPIOS'!I45</f>
        <v>3811.9427298700793</v>
      </c>
      <c r="J7" s="16">
        <f>'[3]VIDRIO POR MUNICIPIOS'!J45</f>
        <v>5360.7224518258236</v>
      </c>
      <c r="K7" s="16">
        <f>'[3]VIDRIO POR MUNICIPIOS'!K45</f>
        <v>4571.7891714979069</v>
      </c>
      <c r="L7" s="16">
        <f>'[3]VIDRIO POR MUNICIPIOS'!L45</f>
        <v>4565.4427460544648</v>
      </c>
      <c r="M7" s="16">
        <f>'[3]VIDRIO POR MUNICIPIOS'!M45</f>
        <v>1777.0329962662181</v>
      </c>
      <c r="N7" s="69">
        <f>'[3]VIDRIO POR MUNICIPIOS'!N45</f>
        <v>4796.9959915834561</v>
      </c>
      <c r="O7" s="67">
        <f>SUM(C7:N7)</f>
        <v>49326.395301724006</v>
      </c>
      <c r="P7" s="52">
        <f>O7/B7</f>
        <v>18.978990112244713</v>
      </c>
      <c r="Q7" s="53">
        <f>P7/1000</f>
        <v>1.8978990112244711E-2</v>
      </c>
    </row>
    <row r="8" spans="1:17" s="4" customFormat="1" ht="16.8" customHeight="1" thickBot="1">
      <c r="A8" s="18">
        <v>2015</v>
      </c>
      <c r="B8" s="27">
        <v>2592</v>
      </c>
      <c r="C8" s="23">
        <f>'[4]VIDRIO POR MUNICIPIOS'!C45</f>
        <v>4446.083793427184</v>
      </c>
      <c r="D8" s="70">
        <f>'[4]VIDRIO POR MUNICIPIOS'!D45</f>
        <v>4479.5602878659993</v>
      </c>
      <c r="E8" s="70">
        <f>'[4]VIDRIO POR MUNICIPIOS'!E45</f>
        <v>2546.3568995548439</v>
      </c>
      <c r="F8" s="70">
        <f>'[4]VIDRIO POR MUNICIPIOS'!F45</f>
        <v>3565.8397392985662</v>
      </c>
      <c r="G8" s="70">
        <f>'[4]VIDRIO POR MUNICIPIOS'!G45</f>
        <v>4661.9086474263404</v>
      </c>
      <c r="H8" s="70">
        <f>'[4]VIDRIO POR MUNICIPIOS'!H45</f>
        <v>2184.34636047614</v>
      </c>
      <c r="I8" s="70">
        <f>'[4]VIDRIO POR MUNICIPIOS'!I45</f>
        <v>3711.3236520142664</v>
      </c>
      <c r="J8" s="70">
        <f>'[4]VIDRIO POR MUNICIPIOS'!J45</f>
        <v>2065.9791838160659</v>
      </c>
      <c r="K8" s="70">
        <f>'[4]VIDRIO POR MUNICIPIOS'!K45</f>
        <v>5129.5189822459706</v>
      </c>
      <c r="L8" s="70">
        <f>'[4]VIDRIO POR MUNICIPIOS'!L45</f>
        <v>3735.0803825787252</v>
      </c>
      <c r="M8" s="70">
        <f>'[4]VIDRIO POR MUNICIPIOS'!M45</f>
        <v>3431.4367756075567</v>
      </c>
      <c r="N8" s="71">
        <f>'[4]VIDRIO POR MUNICIPIOS'!N45</f>
        <v>2840.4700812728688</v>
      </c>
      <c r="O8" s="68">
        <f>SUM(C8:N8)</f>
        <v>42797.904785584535</v>
      </c>
      <c r="P8" s="54">
        <f>O8/B8</f>
        <v>16.511537340117489</v>
      </c>
      <c r="Q8" s="55">
        <f>P8/1000</f>
        <v>1.6511537340117489E-2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2599</v>
      </c>
      <c r="C7" s="56">
        <v>2120</v>
      </c>
      <c r="D7" s="57">
        <v>1534</v>
      </c>
      <c r="E7" s="58">
        <v>1779</v>
      </c>
      <c r="F7" s="58">
        <v>1890</v>
      </c>
      <c r="G7" s="58">
        <v>2015</v>
      </c>
      <c r="H7" s="58">
        <v>2085</v>
      </c>
      <c r="I7" s="58">
        <v>2640</v>
      </c>
      <c r="J7" s="58">
        <v>2097</v>
      </c>
      <c r="K7" s="58">
        <v>2243</v>
      </c>
      <c r="L7" s="58">
        <v>1861</v>
      </c>
      <c r="M7" s="58">
        <v>2161</v>
      </c>
      <c r="N7" s="57">
        <v>2777</v>
      </c>
      <c r="O7" s="65">
        <f>SUM(C7:N7)</f>
        <v>25202</v>
      </c>
      <c r="P7" s="66">
        <f>O7/B7</f>
        <v>9.6968064640246254</v>
      </c>
      <c r="Q7" s="59">
        <f>P7/1000</f>
        <v>9.6968064640246248E-3</v>
      </c>
    </row>
    <row r="8" spans="1:17" s="4" customFormat="1" ht="16.8" customHeight="1" thickBot="1">
      <c r="A8" s="36">
        <v>2015</v>
      </c>
      <c r="B8" s="34">
        <v>2592</v>
      </c>
      <c r="C8" s="60">
        <v>2287</v>
      </c>
      <c r="D8" s="61">
        <v>2450</v>
      </c>
      <c r="E8" s="62">
        <v>1820</v>
      </c>
      <c r="F8" s="62">
        <v>1893</v>
      </c>
      <c r="G8" s="62">
        <v>2059</v>
      </c>
      <c r="H8" s="62">
        <v>1867</v>
      </c>
      <c r="I8" s="62">
        <v>2211</v>
      </c>
      <c r="J8" s="62">
        <v>1820</v>
      </c>
      <c r="K8" s="62">
        <v>2100</v>
      </c>
      <c r="L8" s="62">
        <v>1884</v>
      </c>
      <c r="M8" s="62">
        <v>1616</v>
      </c>
      <c r="N8" s="63">
        <v>1563</v>
      </c>
      <c r="O8" s="40">
        <f>SUM(C8:N8)</f>
        <v>23570</v>
      </c>
      <c r="P8" s="64">
        <f>O8/B8</f>
        <v>9.0933641975308639</v>
      </c>
      <c r="Q8" s="41">
        <f>P8/1000</f>
        <v>9.0933641975308645E-3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