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externalLink+xml" PartName="/xl/externalLinks/externalLink4.xml"/>
  <Override ContentType="application/vnd.openxmlformats-officedocument.spreadsheetml.externalLink+xml" PartName="/xl/externalLinks/externalLink5.xml"/>
  <Override ContentType="application/vnd.openxmlformats-officedocument.spreadsheetml.externalLink+xml" PartName="/xl/externalLinks/externalLink6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6320" windowHeight="9540" activeTab="3"/>
  </bookViews>
  <sheets>
    <sheet name="RSU" sheetId="1" r:id="rId1"/>
    <sheet name="CARTON" sheetId="2" r:id="rId2"/>
    <sheet name="VIDRIO" sheetId="3" r:id="rId3"/>
    <sheet name="ENVASES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calcPr calcId="125725"/>
</workbook>
</file>

<file path=xl/calcChain.xml><?xml version="1.0" encoding="utf-8"?>
<calcChain xmlns="http://schemas.openxmlformats.org/spreadsheetml/2006/main">
  <c r="D8" i="3"/>
  <c r="E8"/>
  <c r="F8"/>
  <c r="G8"/>
  <c r="H8"/>
  <c r="I8"/>
  <c r="J8"/>
  <c r="K8"/>
  <c r="L8"/>
  <c r="M8"/>
  <c r="N8"/>
  <c r="C8"/>
  <c r="D7"/>
  <c r="E7"/>
  <c r="F7"/>
  <c r="G7"/>
  <c r="H7"/>
  <c r="I7"/>
  <c r="J7"/>
  <c r="K7"/>
  <c r="L7"/>
  <c r="M7"/>
  <c r="N7"/>
  <c r="C7"/>
  <c r="D8" i="2"/>
  <c r="E8"/>
  <c r="F8"/>
  <c r="G8"/>
  <c r="H8"/>
  <c r="I8"/>
  <c r="J8"/>
  <c r="K8"/>
  <c r="L8"/>
  <c r="M8"/>
  <c r="N8"/>
  <c r="C8"/>
  <c r="D7"/>
  <c r="E7"/>
  <c r="F7"/>
  <c r="G7"/>
  <c r="H7"/>
  <c r="I7"/>
  <c r="J7"/>
  <c r="K7"/>
  <c r="L7"/>
  <c r="M7"/>
  <c r="N7"/>
  <c r="C7"/>
  <c r="D8" i="1"/>
  <c r="E8"/>
  <c r="F8"/>
  <c r="G8"/>
  <c r="H8"/>
  <c r="I8"/>
  <c r="J8"/>
  <c r="K8"/>
  <c r="L8"/>
  <c r="M8"/>
  <c r="N8"/>
  <c r="C8"/>
  <c r="D7"/>
  <c r="E7"/>
  <c r="F7"/>
  <c r="G7"/>
  <c r="H7"/>
  <c r="I7"/>
  <c r="J7"/>
  <c r="K7"/>
  <c r="L7"/>
  <c r="M7"/>
  <c r="N7"/>
  <c r="C7"/>
  <c r="O7" i="4"/>
  <c r="P7" s="1"/>
  <c r="Q7" s="1"/>
  <c r="O8"/>
  <c r="P8" s="1"/>
  <c r="Q8" s="1"/>
  <c r="O8" i="1" l="1"/>
  <c r="P8" s="1"/>
  <c r="Q8" s="1"/>
  <c r="O7" i="2"/>
  <c r="P7" s="1"/>
  <c r="Q7" s="1"/>
  <c r="O7" i="1"/>
  <c r="P7" s="1"/>
  <c r="Q7" s="1"/>
  <c r="O8" i="3" l="1"/>
  <c r="P8" s="1"/>
  <c r="Q8" s="1"/>
  <c r="O7" l="1"/>
  <c r="P7" s="1"/>
  <c r="Q7" s="1"/>
  <c r="O8" i="2"/>
  <c r="P8" s="1"/>
  <c r="Q8" s="1"/>
</calcChain>
</file>

<file path=xl/sharedStrings.xml><?xml version="1.0" encoding="utf-8"?>
<sst xmlns="http://schemas.openxmlformats.org/spreadsheetml/2006/main" count="76" uniqueCount="23">
  <si>
    <t>RATIO (Kg/HAB/AÑO)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</si>
  <si>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</si>
  <si>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</si>
  <si>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</si>
  <si>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</si>
  <si>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</si>
  <si>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</si>
  <si>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</si>
  <si>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</si>
  <si>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</si>
  <si>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</si>
  <si>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</si>
  <si>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</si>
  <si>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</si>
  <si>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 NOTA: Los lavados de contenedores de RSU se realizan una vez al mes, mas dos especiales al año.</t>
  </si>
  <si>
    <t>* NOTA: Los lavados de contenedores de SELECTIVA se realizan cuatro veces al año.</t>
  </si>
  <si>
    <t>MESES  / KILOS</t>
  </si>
  <si>
    <t>TOTAL ANUAL/KILOS</t>
  </si>
  <si>
    <t>RESUMEN DE KILOS ANUAL DE RECOGIDA EN RESIDUOS SÓLIDOS URBANOS</t>
  </si>
  <si>
    <t>RATIO (Tn/HAB/AÑO)</t>
  </si>
  <si>
    <t>RESUMEN DE KILOS ANUAL DE RECOGIDA EN PAPEL / CARTÓN</t>
  </si>
  <si>
    <t>RESUMEN DE KILOS ANUAL DE RECOGIDA EN VIDRIO</t>
  </si>
  <si>
    <t>RESUMEN DE KILOS ANUAL DE RECOGIDA EN ENVASES</t>
  </si>
</sst>
</file>

<file path=xl/styles.xml><?xml version="1.0" encoding="utf-8"?>
<styleSheet xmlns="http://schemas.openxmlformats.org/spreadsheetml/2006/main">
  <numFmts count="1">
    <numFmt numFmtId="164" formatCode="#,##0.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u/>
      <sz val="1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Trebuchet MS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86ED83"/>
        <bgColor indexed="64"/>
      </patternFill>
    </fill>
    <fill>
      <patternFill patternType="solid">
        <fgColor rgb="FFFFFF66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3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 applyAlignment="1">
      <alignment horizontal="right"/>
    </xf>
    <xf numFmtId="0" fontId="11" fillId="0" borderId="0" xfId="0" applyFont="1"/>
    <xf numFmtId="0" fontId="2" fillId="0" borderId="0" xfId="0" applyFont="1"/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1" applyFont="1" applyFill="1" applyBorder="1"/>
    <xf numFmtId="3" fontId="5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0" fontId="5" fillId="2" borderId="7" xfId="0" applyFont="1" applyFill="1" applyBorder="1" applyAlignment="1">
      <alignment horizontal="center" vertical="center"/>
    </xf>
    <xf numFmtId="3" fontId="15" fillId="0" borderId="13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7" borderId="7" xfId="0" applyFont="1" applyFill="1" applyBorder="1" applyAlignment="1">
      <alignment horizontal="center" vertical="center"/>
    </xf>
    <xf numFmtId="3" fontId="15" fillId="0" borderId="3" xfId="0" applyNumberFormat="1" applyFont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16" fillId="0" borderId="14" xfId="0" applyNumberFormat="1" applyFont="1" applyFill="1" applyBorder="1" applyAlignment="1">
      <alignment horizontal="center" vertical="center"/>
    </xf>
    <xf numFmtId="3" fontId="17" fillId="0" borderId="15" xfId="0" applyNumberFormat="1" applyFont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3" fontId="15" fillId="0" borderId="18" xfId="0" applyNumberFormat="1" applyFont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3" fontId="16" fillId="0" borderId="4" xfId="0" applyNumberFormat="1" applyFont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2" fillId="0" borderId="4" xfId="1" applyFont="1" applyFill="1" applyBorder="1" applyAlignment="1">
      <alignment horizontal="center" vertical="center"/>
    </xf>
    <xf numFmtId="3" fontId="5" fillId="3" borderId="19" xfId="0" applyNumberFormat="1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164" fontId="23" fillId="8" borderId="4" xfId="0" applyNumberFormat="1" applyFont="1" applyFill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4" fontId="23" fillId="4" borderId="15" xfId="0" applyNumberFormat="1" applyFont="1" applyFill="1" applyBorder="1" applyAlignment="1">
      <alignment horizontal="center" vertical="center"/>
    </xf>
    <xf numFmtId="164" fontId="23" fillId="4" borderId="4" xfId="0" applyNumberFormat="1" applyFont="1" applyFill="1" applyBorder="1" applyAlignment="1">
      <alignment horizontal="center" vertical="center"/>
    </xf>
    <xf numFmtId="3" fontId="18" fillId="0" borderId="9" xfId="0" applyNumberFormat="1" applyFont="1" applyBorder="1" applyAlignment="1">
      <alignment horizontal="center" vertical="center"/>
    </xf>
    <xf numFmtId="4" fontId="23" fillId="4" borderId="9" xfId="0" applyNumberFormat="1" applyFont="1" applyFill="1" applyBorder="1" applyAlignment="1">
      <alignment horizontal="center" vertical="center"/>
    </xf>
    <xf numFmtId="164" fontId="23" fillId="4" borderId="9" xfId="0" applyNumberFormat="1" applyFont="1" applyFill="1" applyBorder="1" applyAlignment="1">
      <alignment horizontal="center" vertical="center"/>
    </xf>
    <xf numFmtId="4" fontId="23" fillId="5" borderId="9" xfId="0" applyNumberFormat="1" applyFont="1" applyFill="1" applyBorder="1" applyAlignment="1">
      <alignment horizontal="center" vertical="center"/>
    </xf>
    <xf numFmtId="164" fontId="23" fillId="5" borderId="9" xfId="0" applyNumberFormat="1" applyFont="1" applyFill="1" applyBorder="1" applyAlignment="1">
      <alignment horizontal="center" vertical="center"/>
    </xf>
    <xf numFmtId="4" fontId="23" fillId="5" borderId="15" xfId="0" applyNumberFormat="1" applyFont="1" applyFill="1" applyBorder="1" applyAlignment="1">
      <alignment horizontal="center" vertical="center"/>
    </xf>
    <xf numFmtId="164" fontId="23" fillId="5" borderId="4" xfId="0" applyNumberFormat="1" applyFont="1" applyFill="1" applyBorder="1" applyAlignment="1">
      <alignment horizontal="center" vertical="center"/>
    </xf>
    <xf numFmtId="4" fontId="23" fillId="7" borderId="9" xfId="0" applyNumberFormat="1" applyFont="1" applyFill="1" applyBorder="1" applyAlignment="1">
      <alignment horizontal="center" vertical="center"/>
    </xf>
    <xf numFmtId="164" fontId="23" fillId="7" borderId="9" xfId="0" applyNumberFormat="1" applyFont="1" applyFill="1" applyBorder="1" applyAlignment="1">
      <alignment horizontal="center" vertical="center"/>
    </xf>
    <xf numFmtId="4" fontId="23" fillId="7" borderId="15" xfId="0" applyNumberFormat="1" applyFont="1" applyFill="1" applyBorder="1" applyAlignment="1">
      <alignment horizontal="center" vertical="center"/>
    </xf>
    <xf numFmtId="164" fontId="23" fillId="7" borderId="4" xfId="0" applyNumberFormat="1" applyFont="1" applyFill="1" applyBorder="1" applyAlignment="1">
      <alignment horizontal="center" vertical="center"/>
    </xf>
    <xf numFmtId="3" fontId="14" fillId="0" borderId="8" xfId="0" applyNumberFormat="1" applyFont="1" applyFill="1" applyBorder="1" applyAlignment="1">
      <alignment horizontal="center" vertical="center" wrapText="1"/>
    </xf>
    <xf numFmtId="3" fontId="14" fillId="0" borderId="11" xfId="0" applyNumberFormat="1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center" vertical="center"/>
    </xf>
    <xf numFmtId="164" fontId="23" fillId="8" borderId="9" xfId="0" applyNumberFormat="1" applyFont="1" applyFill="1" applyBorder="1" applyAlignment="1">
      <alignment horizontal="center" vertical="center"/>
    </xf>
    <xf numFmtId="3" fontId="14" fillId="0" borderId="20" xfId="0" applyNumberFormat="1" applyFont="1" applyFill="1" applyBorder="1" applyAlignment="1">
      <alignment horizontal="center" vertical="center" wrapText="1"/>
    </xf>
    <xf numFmtId="3" fontId="14" fillId="0" borderId="17" xfId="0" applyNumberFormat="1" applyFont="1" applyFill="1" applyBorder="1" applyAlignment="1">
      <alignment horizontal="center" vertical="center"/>
    </xf>
    <xf numFmtId="3" fontId="14" fillId="0" borderId="7" xfId="0" applyNumberFormat="1" applyFont="1" applyFill="1" applyBorder="1" applyAlignment="1">
      <alignment horizontal="center" vertical="center"/>
    </xf>
    <xf numFmtId="3" fontId="14" fillId="0" borderId="21" xfId="0" applyNumberFormat="1" applyFont="1" applyFill="1" applyBorder="1" applyAlignment="1">
      <alignment horizontal="center" vertical="center"/>
    </xf>
    <xf numFmtId="4" fontId="5" fillId="8" borderId="15" xfId="0" applyNumberFormat="1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center" vertical="center" wrapText="1"/>
    </xf>
    <xf numFmtId="4" fontId="5" fillId="8" borderId="9" xfId="0" applyNumberFormat="1" applyFont="1" applyFill="1" applyBorder="1" applyAlignment="1">
      <alignment horizontal="center" vertical="center" wrapText="1"/>
    </xf>
    <xf numFmtId="3" fontId="18" fillId="0" borderId="22" xfId="0" applyNumberFormat="1" applyFont="1" applyBorder="1" applyAlignment="1">
      <alignment horizontal="center" vertical="center"/>
    </xf>
    <xf numFmtId="3" fontId="18" fillId="0" borderId="23" xfId="0" applyNumberFormat="1" applyFont="1" applyBorder="1" applyAlignment="1">
      <alignment horizontal="center" vertical="center"/>
    </xf>
    <xf numFmtId="3" fontId="15" fillId="0" borderId="24" xfId="0" applyNumberFormat="1" applyFont="1" applyBorder="1" applyAlignment="1">
      <alignment horizontal="center" vertical="center"/>
    </xf>
    <xf numFmtId="3" fontId="15" fillId="0" borderId="25" xfId="0" applyNumberFormat="1" applyFont="1" applyBorder="1" applyAlignment="1">
      <alignment horizontal="center" vertical="center"/>
    </xf>
    <xf numFmtId="3" fontId="15" fillId="0" borderId="26" xfId="0" applyNumberFormat="1" applyFont="1" applyBorder="1" applyAlignment="1">
      <alignment horizontal="center" vertical="center"/>
    </xf>
    <xf numFmtId="3" fontId="20" fillId="0" borderId="9" xfId="1" applyNumberFormat="1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/>
    </xf>
    <xf numFmtId="0" fontId="16" fillId="7" borderId="4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 wrapText="1"/>
    </xf>
    <xf numFmtId="0" fontId="18" fillId="7" borderId="4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18" fillId="8" borderId="4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4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3" fontId="4" fillId="8" borderId="4" xfId="0" applyNumberFormat="1" applyFont="1" applyFill="1" applyBorder="1" applyAlignment="1">
      <alignment horizontal="center" vertical="center" wrapText="1"/>
    </xf>
    <xf numFmtId="3" fontId="20" fillId="3" borderId="2" xfId="1" applyNumberFormat="1" applyFont="1" applyFill="1" applyBorder="1" applyAlignment="1">
      <alignment horizontal="center" vertical="center"/>
    </xf>
    <xf numFmtId="3" fontId="20" fillId="3" borderId="4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  <color rgb="FF86ED83"/>
    </mruColors>
  </colors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10" Target="externalLinks/externalLink6.xml" Type="http://schemas.openxmlformats.org/officeDocument/2006/relationships/externalLink"/>
<Relationship Id="rId11" Target="theme/theme1.xml" Type="http://schemas.openxmlformats.org/officeDocument/2006/relationships/theme"/>
<Relationship Id="rId12" Target="styles.xml" Type="http://schemas.openxmlformats.org/officeDocument/2006/relationships/styles"/>
<Relationship Id="rId13" Target="sharedStrings.xml" Type="http://schemas.openxmlformats.org/officeDocument/2006/relationships/sharedStrings"/>
<Relationship Id="rId14" Target="calcChain.xml" Type="http://schemas.openxmlformats.org/officeDocument/2006/relationships/calcChain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externalLinks/externalLink1.xml" Type="http://schemas.openxmlformats.org/officeDocument/2006/relationships/externalLink"/>
<Relationship Id="rId6" Target="externalLinks/externalLink2.xml" Type="http://schemas.openxmlformats.org/officeDocument/2006/relationships/externalLink"/>
<Relationship Id="rId7" Target="externalLinks/externalLink3.xml" Type="http://schemas.openxmlformats.org/officeDocument/2006/relationships/externalLink"/>
<Relationship Id="rId8" Target="externalLinks/externalLink4.xml" Type="http://schemas.openxmlformats.org/officeDocument/2006/relationships/externalLink"/>
<Relationship Id="rId9" Target="externalLinks/externalLink5.xml" Type="http://schemas.openxmlformats.org/officeDocument/2006/relationships/externalLink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6.5247054564426907E-2"/>
          <c:w val="0.88015364782941952"/>
          <c:h val="0.69824072447333563"/>
        </c:manualLayout>
      </c:layout>
      <c:lineChart>
        <c:grouping val="standard"/>
        <c:ser>
          <c:idx val="0"/>
          <c:order val="0"/>
          <c:tx>
            <c:v>AÑO 2015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RSU!$C$8:$N$8</c:f>
              <c:numCache>
                <c:formatCode>#,##0</c:formatCode>
                <c:ptCount val="12"/>
                <c:pt idx="0">
                  <c:v>22964.389271475171</c:v>
                </c:pt>
                <c:pt idx="1">
                  <c:v>20259.15186661834</c:v>
                </c:pt>
                <c:pt idx="2">
                  <c:v>25777.45559985502</c:v>
                </c:pt>
                <c:pt idx="3">
                  <c:v>22486.559139784946</c:v>
                </c:pt>
                <c:pt idx="4">
                  <c:v>23642.020055575693</c:v>
                </c:pt>
                <c:pt idx="5">
                  <c:v>25948.713301920987</c:v>
                </c:pt>
                <c:pt idx="6">
                  <c:v>29344.267246586929</c:v>
                </c:pt>
                <c:pt idx="7">
                  <c:v>28392.835568442672</c:v>
                </c:pt>
                <c:pt idx="8">
                  <c:v>24032.107043614837</c:v>
                </c:pt>
                <c:pt idx="9">
                  <c:v>29442.581853328502</c:v>
                </c:pt>
                <c:pt idx="10">
                  <c:v>22112.329346381539</c:v>
                </c:pt>
                <c:pt idx="11">
                  <c:v>18434.517337199468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RSU!$C$7:$N$7</c:f>
              <c:numCache>
                <c:formatCode>#,##0</c:formatCode>
                <c:ptCount val="12"/>
                <c:pt idx="0">
                  <c:v>23171.127325793506</c:v>
                </c:pt>
                <c:pt idx="1">
                  <c:v>19519.695974705097</c:v>
                </c:pt>
                <c:pt idx="2">
                  <c:v>22475.860391584582</c:v>
                </c:pt>
                <c:pt idx="3">
                  <c:v>20993.170375775266</c:v>
                </c:pt>
                <c:pt idx="4">
                  <c:v>13736.385747294175</c:v>
                </c:pt>
                <c:pt idx="5">
                  <c:v>23311.409461267176</c:v>
                </c:pt>
                <c:pt idx="6">
                  <c:v>33333.902468685395</c:v>
                </c:pt>
                <c:pt idx="7">
                  <c:v>34485.854311078685</c:v>
                </c:pt>
                <c:pt idx="8">
                  <c:v>29426.481819287364</c:v>
                </c:pt>
                <c:pt idx="9">
                  <c:v>27426.693420892618</c:v>
                </c:pt>
                <c:pt idx="10">
                  <c:v>27201.422838380153</c:v>
                </c:pt>
                <c:pt idx="11">
                  <c:v>27598.718229356684</c:v>
                </c:pt>
              </c:numCache>
            </c:numRef>
          </c:val>
        </c:ser>
        <c:marker val="1"/>
        <c:axId val="90741376"/>
        <c:axId val="91436160"/>
      </c:lineChart>
      <c:catAx>
        <c:axId val="90741376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91436160"/>
        <c:crossesAt val="0"/>
        <c:auto val="1"/>
        <c:lblAlgn val="ctr"/>
        <c:lblOffset val="100"/>
      </c:catAx>
      <c:valAx>
        <c:axId val="91436160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90741376"/>
        <c:crosses val="autoZero"/>
        <c:crossBetween val="between"/>
      </c:valAx>
      <c:spPr>
        <a:gradFill>
          <a:gsLst>
            <a:gs pos="0">
              <a:schemeClr val="bg1">
                <a:lumMod val="50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5010190200213323"/>
          <c:y val="0.88924017611389383"/>
          <c:w val="0.52418879056047263"/>
          <c:h val="7.5527441092335404E-2"/>
        </c:manualLayout>
      </c:layout>
    </c:legend>
    <c:plotVisOnly val="1"/>
  </c:chart>
  <c:printSettings>
    <c:headerFooter/>
    <c:pageMargins b="0.75000000000000389" l="0.70000000000000062" r="0.70000000000000062" t="0.75000000000000389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8.1075938484568053E-2"/>
          <c:y val="6.1352987058830993E-2"/>
          <c:w val="0.88015364782941952"/>
          <c:h val="0.70213475213646015"/>
        </c:manualLayout>
      </c:layout>
      <c:lineChart>
        <c:grouping val="standard"/>
        <c:ser>
          <c:idx val="1"/>
          <c:order val="0"/>
          <c:tx>
            <c:v>AÑO 2015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CARTON!$C$8:$N$8</c:f>
              <c:numCache>
                <c:formatCode>#,##0</c:formatCode>
                <c:ptCount val="12"/>
                <c:pt idx="0">
                  <c:v>188.18476937643717</c:v>
                </c:pt>
                <c:pt idx="1">
                  <c:v>273.40051399972947</c:v>
                </c:pt>
                <c:pt idx="2">
                  <c:v>210.67225754091709</c:v>
                </c:pt>
                <c:pt idx="3">
                  <c:v>305.35641823346413</c:v>
                </c:pt>
                <c:pt idx="4">
                  <c:v>280.50182605167049</c:v>
                </c:pt>
                <c:pt idx="5">
                  <c:v>320.74259434600299</c:v>
                </c:pt>
                <c:pt idx="6">
                  <c:v>197.65318544569189</c:v>
                </c:pt>
                <c:pt idx="7">
                  <c:v>288.78669011226833</c:v>
                </c:pt>
                <c:pt idx="8">
                  <c:v>240.26105775733802</c:v>
                </c:pt>
                <c:pt idx="9">
                  <c:v>334.94521844988503</c:v>
                </c:pt>
                <c:pt idx="10">
                  <c:v>183.45056134180982</c:v>
                </c:pt>
                <c:pt idx="11">
                  <c:v>179.89990531583931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CARTON!$C$7:$N$7</c:f>
              <c:numCache>
                <c:formatCode>#,##0</c:formatCode>
                <c:ptCount val="12"/>
                <c:pt idx="0">
                  <c:v>205.95517901065864</c:v>
                </c:pt>
                <c:pt idx="1">
                  <c:v>277.29160972943424</c:v>
                </c:pt>
                <c:pt idx="2">
                  <c:v>146.27796287482153</c:v>
                </c:pt>
                <c:pt idx="3">
                  <c:v>629.19562113279392</c:v>
                </c:pt>
                <c:pt idx="4">
                  <c:v>378.71965730604472</c:v>
                </c:pt>
                <c:pt idx="5">
                  <c:v>470.89481199428849</c:v>
                </c:pt>
                <c:pt idx="6">
                  <c:v>703.33650642551163</c:v>
                </c:pt>
                <c:pt idx="7">
                  <c:v>541.02808186577818</c:v>
                </c:pt>
                <c:pt idx="8">
                  <c:v>328.62446454069493</c:v>
                </c:pt>
                <c:pt idx="9">
                  <c:v>510.97096620656828</c:v>
                </c:pt>
                <c:pt idx="10">
                  <c:v>382.72727272727269</c:v>
                </c:pt>
                <c:pt idx="11">
                  <c:v>611.16135173726798</c:v>
                </c:pt>
              </c:numCache>
            </c:numRef>
          </c:val>
        </c:ser>
        <c:marker val="1"/>
        <c:axId val="92738304"/>
        <c:axId val="92740224"/>
      </c:lineChart>
      <c:catAx>
        <c:axId val="92738304"/>
        <c:scaling>
          <c:orientation val="minMax"/>
        </c:scaling>
        <c:axPos val="b"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92740224"/>
        <c:crossesAt val="0"/>
        <c:auto val="1"/>
        <c:lblAlgn val="ctr"/>
        <c:lblOffset val="100"/>
      </c:catAx>
      <c:valAx>
        <c:axId val="92740224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92738304"/>
        <c:crosses val="autoZero"/>
        <c:crossBetween val="between"/>
      </c:valAx>
      <c:spPr>
        <a:gradFill>
          <a:gsLst>
            <a:gs pos="0">
              <a:srgbClr val="00B0F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2067197455336668"/>
          <c:y val="0.87477895252248394"/>
          <c:w val="0.52571251548946718"/>
          <c:h val="0.11075973149777101"/>
        </c:manualLayout>
      </c:layout>
    </c:legend>
    <c:plotVisOnly val="1"/>
  </c:chart>
  <c:printSettings>
    <c:headerFooter/>
    <c:pageMargins b="0.75000000000000411" l="0.70000000000000062" r="0.70000000000000062" t="0.75000000000000411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5.1797667303422022E-2"/>
          <c:w val="0.88015364782941952"/>
          <c:h val="0.71169014376161555"/>
        </c:manualLayout>
      </c:layout>
      <c:lineChart>
        <c:grouping val="standard"/>
        <c:ser>
          <c:idx val="1"/>
          <c:order val="0"/>
          <c:tx>
            <c:v>AÑO 2015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VIDRIO!$C$8:$N$8</c:f>
              <c:numCache>
                <c:formatCode>#,##0</c:formatCode>
                <c:ptCount val="12"/>
                <c:pt idx="0">
                  <c:v>1131.5429353404038</c:v>
                </c:pt>
                <c:pt idx="1">
                  <c:v>1263.2569278138899</c:v>
                </c:pt>
                <c:pt idx="2">
                  <c:v>2436.7088607594937</c:v>
                </c:pt>
                <c:pt idx="3">
                  <c:v>1191.4129319192612</c:v>
                </c:pt>
                <c:pt idx="4">
                  <c:v>1137.5299349982895</c:v>
                </c:pt>
                <c:pt idx="5">
                  <c:v>1170.4584331166611</c:v>
                </c:pt>
                <c:pt idx="6">
                  <c:v>2203.2158741019502</c:v>
                </c:pt>
                <c:pt idx="7">
                  <c:v>2161.3068764967502</c:v>
                </c:pt>
                <c:pt idx="8">
                  <c:v>1170.4584331166611</c:v>
                </c:pt>
                <c:pt idx="9">
                  <c:v>1080.6534382483751</c:v>
                </c:pt>
                <c:pt idx="10">
                  <c:v>1146.5104344851181</c:v>
                </c:pt>
                <c:pt idx="11">
                  <c:v>1194.4064317482039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VIDRIO!$C$7:$N$7</c:f>
              <c:numCache>
                <c:formatCode>#,##0</c:formatCode>
                <c:ptCount val="12"/>
                <c:pt idx="0">
                  <c:v>1137.0598290598291</c:v>
                </c:pt>
                <c:pt idx="1">
                  <c:v>1070.8512820512819</c:v>
                </c:pt>
                <c:pt idx="2">
                  <c:v>1203.268376068376</c:v>
                </c:pt>
                <c:pt idx="3">
                  <c:v>1142.817094017094</c:v>
                </c:pt>
                <c:pt idx="4">
                  <c:v>2193.5179487179485</c:v>
                </c:pt>
                <c:pt idx="5">
                  <c:v>1177.3606837606837</c:v>
                </c:pt>
                <c:pt idx="6">
                  <c:v>1065.0940170940171</c:v>
                </c:pt>
                <c:pt idx="7">
                  <c:v>2095.6444444444442</c:v>
                </c:pt>
                <c:pt idx="8">
                  <c:v>1637.9418803418803</c:v>
                </c:pt>
                <c:pt idx="9">
                  <c:v>1191.7538461538461</c:v>
                </c:pt>
                <c:pt idx="10">
                  <c:v>1229.1760683760683</c:v>
                </c:pt>
                <c:pt idx="11">
                  <c:v>1183.1179487179486</c:v>
                </c:pt>
              </c:numCache>
            </c:numRef>
          </c:val>
        </c:ser>
        <c:marker val="1"/>
        <c:axId val="99061120"/>
        <c:axId val="99664256"/>
      </c:lineChart>
      <c:catAx>
        <c:axId val="99061120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99664256"/>
        <c:crossesAt val="0"/>
        <c:auto val="1"/>
        <c:lblAlgn val="ctr"/>
        <c:lblOffset val="100"/>
      </c:catAx>
      <c:valAx>
        <c:axId val="99664256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99061120"/>
        <c:crosses val="autoZero"/>
        <c:crossBetween val="between"/>
      </c:valAx>
      <c:spPr>
        <a:gradFill>
          <a:gsLst>
            <a:gs pos="0">
              <a:srgbClr val="00B05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3748761537258176"/>
          <c:y val="0.86951627348356664"/>
          <c:w val="0.51939451277199611"/>
          <c:h val="0.11075986063872133"/>
        </c:manualLayout>
      </c:layout>
    </c:legend>
    <c:plotVisOnly val="1"/>
  </c:chart>
  <c:printSettings>
    <c:headerFooter/>
    <c:pageMargins b="0.75000000000000411" l="0.70000000000000062" r="0.70000000000000062" t="0.75000000000000411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5.6877968167258215E-2"/>
          <c:y val="3.6962365591397851E-2"/>
          <c:w val="0.90036382647291047"/>
          <c:h val="0.73688378418423506"/>
        </c:manualLayout>
      </c:layout>
      <c:lineChart>
        <c:grouping val="standard"/>
        <c:ser>
          <c:idx val="0"/>
          <c:order val="0"/>
          <c:tx>
            <c:v>AÑO 2015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ENVASES!$C$8:$N$8</c:f>
              <c:numCache>
                <c:formatCode>#,##0</c:formatCode>
                <c:ptCount val="12"/>
                <c:pt idx="0">
                  <c:v>547</c:v>
                </c:pt>
                <c:pt idx="1">
                  <c:v>451</c:v>
                </c:pt>
                <c:pt idx="2">
                  <c:v>459</c:v>
                </c:pt>
                <c:pt idx="3">
                  <c:v>649</c:v>
                </c:pt>
                <c:pt idx="4">
                  <c:v>499</c:v>
                </c:pt>
                <c:pt idx="5">
                  <c:v>484</c:v>
                </c:pt>
                <c:pt idx="6">
                  <c:v>749</c:v>
                </c:pt>
                <c:pt idx="7">
                  <c:v>699</c:v>
                </c:pt>
                <c:pt idx="8">
                  <c:v>672</c:v>
                </c:pt>
                <c:pt idx="9">
                  <c:v>658</c:v>
                </c:pt>
                <c:pt idx="10">
                  <c:v>459</c:v>
                </c:pt>
                <c:pt idx="11">
                  <c:v>445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ENVASES!$C$7:$N$7</c:f>
              <c:numCache>
                <c:formatCode>#,##0</c:formatCode>
                <c:ptCount val="12"/>
                <c:pt idx="0">
                  <c:v>458</c:v>
                </c:pt>
                <c:pt idx="1">
                  <c:v>532</c:v>
                </c:pt>
                <c:pt idx="2">
                  <c:v>785</c:v>
                </c:pt>
                <c:pt idx="3">
                  <c:v>412</c:v>
                </c:pt>
                <c:pt idx="4">
                  <c:v>457</c:v>
                </c:pt>
                <c:pt idx="5">
                  <c:v>487</c:v>
                </c:pt>
                <c:pt idx="6">
                  <c:v>885</c:v>
                </c:pt>
                <c:pt idx="7">
                  <c:v>728</c:v>
                </c:pt>
                <c:pt idx="8">
                  <c:v>599</c:v>
                </c:pt>
                <c:pt idx="9">
                  <c:v>537</c:v>
                </c:pt>
                <c:pt idx="10">
                  <c:v>501</c:v>
                </c:pt>
                <c:pt idx="11">
                  <c:v>627</c:v>
                </c:pt>
              </c:numCache>
            </c:numRef>
          </c:val>
        </c:ser>
        <c:marker val="1"/>
        <c:axId val="100045568"/>
        <c:axId val="100299520"/>
      </c:lineChart>
      <c:catAx>
        <c:axId val="100045568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00299520"/>
        <c:crosses val="autoZero"/>
        <c:auto val="1"/>
        <c:lblAlgn val="ctr"/>
        <c:lblOffset val="100"/>
      </c:catAx>
      <c:valAx>
        <c:axId val="100299520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00045568"/>
        <c:crosses val="autoZero"/>
        <c:crossBetween val="between"/>
      </c:valAx>
      <c:spPr>
        <a:gradFill>
          <a:gsLst>
            <a:gs pos="0">
              <a:srgbClr val="FFFF0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8558469486707444"/>
          <c:y val="0.85056911988823958"/>
          <c:w val="0.36796145739235414"/>
          <c:h val="0.12152495554991177"/>
        </c:manualLayout>
      </c:layout>
    </c:legend>
    <c:plotVisOnly val="1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/Relationships>

</file>

<file path=xl/drawings/_rels/drawing2.xml.rels><?xml version="1.0" encoding="UTF-8" standalone="no"?>
<Relationships xmlns="http://schemas.openxmlformats.org/package/2006/relationships">
<Relationship Id="rId1" Target="../charts/chart2.xml" Type="http://schemas.openxmlformats.org/officeDocument/2006/relationships/chart"/>
</Relationships>

</file>

<file path=xl/drawings/_rels/drawing3.xml.rels><?xml version="1.0" encoding="UTF-8" standalone="no"?>
<Relationships xmlns="http://schemas.openxmlformats.org/package/2006/relationships">
<Relationship Id="rId1" Target="../charts/chart3.xml" Type="http://schemas.openxmlformats.org/officeDocument/2006/relationships/chart"/>
</Relationships>

</file>

<file path=xl/drawings/_rels/drawing4.xml.rels><?xml version="1.0" encoding="UTF-8" standalone="no"?>
<Relationships xmlns="http://schemas.openxmlformats.org/package/2006/relationships">
<Relationship Id="rId1" Target="../charts/chart4.xml" Type="http://schemas.openxmlformats.org/officeDocument/2006/relationships/chart"/>
</Relationships>

</file>

<file path=xl/drawings/_rels/vmlDrawing1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2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3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4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9</xdr:row>
      <xdr:rowOff>30480</xdr:rowOff>
    </xdr:from>
    <xdr:to>
      <xdr:col>16</xdr:col>
      <xdr:colOff>0</xdr:colOff>
      <xdr:row>29</xdr:row>
      <xdr:rowOff>114300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449580</xdr:colOff>
      <xdr:row>9</xdr:row>
      <xdr:rowOff>7620</xdr:rowOff>
    </xdr:from>
    <xdr:to>
      <xdr:col>16</xdr:col>
      <xdr:colOff>297180</xdr:colOff>
      <xdr:row>28</xdr:row>
      <xdr:rowOff>45720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16</xdr:col>
      <xdr:colOff>205740</xdr:colOff>
      <xdr:row>30</xdr:row>
      <xdr:rowOff>22860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9</xdr:row>
      <xdr:rowOff>99060</xdr:rowOff>
    </xdr:from>
    <xdr:to>
      <xdr:col>16</xdr:col>
      <xdr:colOff>198120</xdr:colOff>
      <xdr:row>30</xdr:row>
      <xdr:rowOff>38100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no"?>
<Relationships xmlns="http://schemas.openxmlformats.org/package/2006/relationships">
<Relationship Id="rId1" Target="/S900/10%20CONTROL%20RESIDUOS/9%202016/RSU%202016/Resumen%20Toneladas%20-%20RSU%20-%20Municipios%202016.xls" TargetMode="External" Type="http://schemas.openxmlformats.org/officeDocument/2006/relationships/externalLinkPath"/>
</Relationships>

</file>

<file path=xl/externalLinks/_rels/externalLink2.xml.rels><?xml version="1.0" encoding="UTF-8" standalone="no"?>
<Relationships xmlns="http://schemas.openxmlformats.org/package/2006/relationships">
<Relationship Id="rId1" Target="/S900/10%20CONTROL%20RESIDUOS/8%202015/RSU%202015/Resumen%20Toneladas%20-%20RSU%20-%20Municipios%202015.xls" TargetMode="External" Type="http://schemas.openxmlformats.org/officeDocument/2006/relationships/externalLinkPath"/>
</Relationships>

</file>

<file path=xl/externalLinks/_rels/externalLink3.xml.rels><?xml version="1.0" encoding="UTF-8" standalone="no"?>
<Relationships xmlns="http://schemas.openxmlformats.org/package/2006/relationships">
<Relationship Id="rId1" Target="/S900/10%20CONTROL%20RESIDUOS/9%202016/PAPEL-CARTON%202016/PAPEL%20RUTAS,%20MUNICIPIOS,%20LOCALIDADES%202016.xls" TargetMode="External" Type="http://schemas.openxmlformats.org/officeDocument/2006/relationships/externalLinkPath"/>
</Relationships>

</file>

<file path=xl/externalLinks/_rels/externalLink4.xml.rels><?xml version="1.0" encoding="UTF-8" standalone="no"?>
<Relationships xmlns="http://schemas.openxmlformats.org/package/2006/relationships">
<Relationship Id="rId1" Target="/S900/10%20CONTROL%20RESIDUOS/8%202015/PAPEL%20CART&#211;N%202015/PAPEL%20RUTAS,%20MUNICIPIOS,%20LOCALIDADES%202015.xls" TargetMode="External" Type="http://schemas.openxmlformats.org/officeDocument/2006/relationships/externalLinkPath"/>
</Relationships>

</file>

<file path=xl/externalLinks/_rels/externalLink5.xml.rels><?xml version="1.0" encoding="UTF-8" standalone="no"?>
<Relationships xmlns="http://schemas.openxmlformats.org/package/2006/relationships">
<Relationship Id="rId1" Target="/S900/10%20CONTROL%20RESIDUOS/9%202016/VIDRIO%202016/VIDRIO%20RUTAS%20MUNICIPIOS%20LOCALIDADES%20-%202016.xls" TargetMode="External" Type="http://schemas.openxmlformats.org/officeDocument/2006/relationships/externalLinkPath"/>
</Relationships>

</file>

<file path=xl/externalLinks/_rels/externalLink6.xml.rels><?xml version="1.0" encoding="UTF-8" standalone="no"?>
<Relationships xmlns="http://schemas.openxmlformats.org/package/2006/relationships">
<Relationship Id="rId1" Target="/S900/10%20CONTROL%20RESIDUOS/8%202015/VIDRIO%202015/VIDRIO%20RUTAS%20MUNICIPIOS%20LOCALIDADES%20-%202015.xls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/>
      <sheetData sheetId="1"/>
      <sheetData sheetId="2">
        <row r="26">
          <cell r="F26">
            <v>23171.127325793506</v>
          </cell>
          <cell r="G26">
            <v>19519.695974705097</v>
          </cell>
          <cell r="H26">
            <v>22475.860391584582</v>
          </cell>
          <cell r="I26">
            <v>20993.170375775266</v>
          </cell>
          <cell r="J26">
            <v>13736.385747294175</v>
          </cell>
          <cell r="K26">
            <v>23311.409461267176</v>
          </cell>
          <cell r="L26">
            <v>33333.902468685395</v>
          </cell>
          <cell r="M26">
            <v>34485.854311078685</v>
          </cell>
          <cell r="N26">
            <v>29426.481819287364</v>
          </cell>
          <cell r="O26">
            <v>27426.693420892618</v>
          </cell>
          <cell r="P26">
            <v>27201.422838380153</v>
          </cell>
          <cell r="Q26">
            <v>27598.718229356684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/>
      <sheetData sheetId="1"/>
      <sheetData sheetId="2">
        <row r="26">
          <cell r="F26">
            <v>22964.389271475171</v>
          </cell>
          <cell r="G26">
            <v>20259.15186661834</v>
          </cell>
          <cell r="H26">
            <v>25777.45559985502</v>
          </cell>
          <cell r="I26">
            <v>22486.559139784946</v>
          </cell>
          <cell r="J26">
            <v>23642.020055575693</v>
          </cell>
          <cell r="K26">
            <v>25948.713301920987</v>
          </cell>
          <cell r="L26">
            <v>29344.267246586929</v>
          </cell>
          <cell r="M26">
            <v>28392.835568442672</v>
          </cell>
          <cell r="N26">
            <v>24032.107043614837</v>
          </cell>
          <cell r="O26">
            <v>29442.581853328502</v>
          </cell>
          <cell r="P26">
            <v>22112.329346381539</v>
          </cell>
          <cell r="Q26">
            <v>18434.517337199468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ERO-2016"/>
      <sheetName val="FEBRERO-2016"/>
      <sheetName val="MARZO-2016"/>
      <sheetName val="ABRIL-2016"/>
      <sheetName val="MAYO-2016"/>
      <sheetName val="JUNIO-2016"/>
      <sheetName val="JULIO-2016"/>
      <sheetName val="AGOSTO-2016"/>
      <sheetName val="SEPTIEMBRE-2016"/>
      <sheetName val="OCTUBRE-2016"/>
      <sheetName val="NOVIEMBRE-2016"/>
      <sheetName val="DICIEMBRE-2016"/>
      <sheetName val="Por Localidades 2016"/>
      <sheetName val="Por Municipio - 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0">
          <cell r="C40">
            <v>205.95517901065864</v>
          </cell>
          <cell r="D40">
            <v>277.29160972943424</v>
          </cell>
          <cell r="E40">
            <v>146.27796287482153</v>
          </cell>
          <cell r="F40">
            <v>629.19562113279392</v>
          </cell>
          <cell r="G40">
            <v>378.71965730604472</v>
          </cell>
          <cell r="H40">
            <v>470.89481199428849</v>
          </cell>
          <cell r="I40">
            <v>703.33650642551163</v>
          </cell>
          <cell r="J40">
            <v>541.02808186577818</v>
          </cell>
          <cell r="K40">
            <v>328.62446454069493</v>
          </cell>
          <cell r="L40">
            <v>510.97096620656828</v>
          </cell>
          <cell r="M40">
            <v>382.72727272727269</v>
          </cell>
          <cell r="N40">
            <v>611.16135173726798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RO - 2015"/>
      <sheetName val="FEBRERO - 2015"/>
      <sheetName val="MARZO - 2015"/>
      <sheetName val="ABRIL - 2015"/>
      <sheetName val="MAYO - 2015"/>
      <sheetName val="JUNIO - 2015"/>
      <sheetName val="JULIO - 2015"/>
      <sheetName val="AGOSTO - 2015"/>
      <sheetName val="SEPTIEMBRE - 2015"/>
      <sheetName val="OCTUBRE - 2015"/>
      <sheetName val="NOVIEMBRE - 2015"/>
      <sheetName val="DICIEMBRE - 2015"/>
      <sheetName val="Por Localidades 2015"/>
      <sheetName val="Por Municipio - 20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0">
          <cell r="C40">
            <v>188.18476937643717</v>
          </cell>
          <cell r="D40">
            <v>273.40051399972947</v>
          </cell>
          <cell r="E40">
            <v>210.67225754091709</v>
          </cell>
          <cell r="F40">
            <v>305.35641823346413</v>
          </cell>
          <cell r="G40">
            <v>280.50182605167049</v>
          </cell>
          <cell r="H40">
            <v>320.74259434600299</v>
          </cell>
          <cell r="I40">
            <v>197.65318544569189</v>
          </cell>
          <cell r="J40">
            <v>288.78669011226833</v>
          </cell>
          <cell r="K40">
            <v>240.26105775733802</v>
          </cell>
          <cell r="L40">
            <v>334.94521844988503</v>
          </cell>
          <cell r="M40">
            <v>183.45056134180982</v>
          </cell>
          <cell r="N40">
            <v>179.89990531583931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6"/>
      <sheetName val="RUTAS VIDRIO FEBRERO 2016"/>
      <sheetName val="RUTAS VIDRIO MARZO 2016"/>
      <sheetName val="RUTAS VIDRIO ABRIL 2016"/>
      <sheetName val="RUTAS VIDRIO MAYO 2016"/>
      <sheetName val="RUTAS VIDRIO JUNIO 2016"/>
      <sheetName val="RUTAS VIDRIO JULIO 2016"/>
      <sheetName val="RUTAS VIDRIO AGOSTO 2016"/>
      <sheetName val="RUTAS VIDRIO SEPTIEMBRE 2016"/>
      <sheetName val="RUTAS VIDRIO OCTUBRE 2016"/>
      <sheetName val="RUTAS VIDRIO NOVIEMBRE 2016"/>
      <sheetName val="RUTAS VIDRIO DICIEMBRE 2016"/>
      <sheetName val="VIDRIO POR LOCALIDADES "/>
      <sheetName val="VIDRIO POR MUNICIPIO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9">
          <cell r="C39">
            <v>1137.0598290598291</v>
          </cell>
          <cell r="D39">
            <v>1070.8512820512819</v>
          </cell>
          <cell r="E39">
            <v>1203.268376068376</v>
          </cell>
          <cell r="F39">
            <v>1142.817094017094</v>
          </cell>
          <cell r="G39">
            <v>2193.5179487179485</v>
          </cell>
          <cell r="H39">
            <v>1177.3606837606837</v>
          </cell>
          <cell r="I39">
            <v>1065.0940170940171</v>
          </cell>
          <cell r="J39">
            <v>2095.6444444444442</v>
          </cell>
          <cell r="K39">
            <v>1637.9418803418803</v>
          </cell>
          <cell r="L39">
            <v>1191.7538461538461</v>
          </cell>
          <cell r="M39">
            <v>1229.1760683760683</v>
          </cell>
          <cell r="N39">
            <v>1183.1179487179486</v>
          </cell>
        </row>
      </sheetData>
      <sheetData sheetId="14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5"/>
      <sheetName val="RUTAS VIDRIO FEBRERO 2015"/>
      <sheetName val="RUTAS VIDRIO MARZO 2015"/>
      <sheetName val="RUTAS VIDRIO ABRIL 2015"/>
      <sheetName val="RUTAS VIDRIO MAYO 2015"/>
      <sheetName val="RUTAS VIDRIO JUNIO 2015"/>
      <sheetName val="RUTAS VIDRIO JULIO 2015"/>
      <sheetName val="RUTAS VIDRIO AGOSTO 2015"/>
      <sheetName val="RUTAS VIDRIO SEPTIEMBRE 2015"/>
      <sheetName val="RUTAS VIDRIO OCTUBRE 2015"/>
      <sheetName val="RUTAS VIDRIO NOVIEMBRE 2015"/>
      <sheetName val="RUTAS VIDRIO DICIEMBRE 2015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9">
          <cell r="C39">
            <v>1131.5429353404038</v>
          </cell>
          <cell r="D39">
            <v>1263.2569278138899</v>
          </cell>
          <cell r="E39">
            <v>2436.7088607594937</v>
          </cell>
          <cell r="F39">
            <v>1191.4129319192612</v>
          </cell>
          <cell r="G39">
            <v>1137.5299349982895</v>
          </cell>
          <cell r="H39">
            <v>1170.4584331166611</v>
          </cell>
          <cell r="I39">
            <v>2203.2158741019502</v>
          </cell>
          <cell r="J39">
            <v>2161.3068764967502</v>
          </cell>
          <cell r="K39">
            <v>1170.4584331166611</v>
          </cell>
          <cell r="L39">
            <v>1080.6534382483751</v>
          </cell>
          <cell r="M39">
            <v>1146.5104344851181</v>
          </cell>
          <cell r="N39">
            <v>1194.4064317482039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Relationship Id="rId3" Target="../drawings/vmlDrawing1.vml" Type="http://schemas.openxmlformats.org/officeDocument/2006/relationships/vmlDrawing"/>
</Relationships>

</file>

<file path=xl/worksheets/_rels/sheet2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drawing2.xml" Type="http://schemas.openxmlformats.org/officeDocument/2006/relationships/drawing"/>
<Relationship Id="rId3" Target="../drawings/vmlDrawing2.vml" Type="http://schemas.openxmlformats.org/officeDocument/2006/relationships/vmlDrawing"/>
</Relationships>

</file>

<file path=xl/worksheets/_rels/sheet3.xml.rels><?xml version="1.0" encoding="UTF-8" standalone="no"?>
<Relationships xmlns="http://schemas.openxmlformats.org/package/2006/relationships">
<Relationship Id="rId1" Target="../printerSettings/printerSettings3.bin" Type="http://schemas.openxmlformats.org/officeDocument/2006/relationships/printerSettings"/>
<Relationship Id="rId2" Target="../drawings/drawing3.xml" Type="http://schemas.openxmlformats.org/officeDocument/2006/relationships/drawing"/>
<Relationship Id="rId3" Target="../drawings/vmlDrawing3.vml" Type="http://schemas.openxmlformats.org/officeDocument/2006/relationships/vmlDrawing"/>
</Relationships>

</file>

<file path=xl/worksheets/_rels/sheet4.xml.rels><?xml version="1.0" encoding="UTF-8" standalone="no"?>
<Relationships xmlns="http://schemas.openxmlformats.org/package/2006/relationships">
<Relationship Id="rId1" Target="../printerSettings/printerSettings4.bin" Type="http://schemas.openxmlformats.org/officeDocument/2006/relationships/printerSettings"/>
<Relationship Id="rId2" Target="../drawings/drawing4.xml" Type="http://schemas.openxmlformats.org/officeDocument/2006/relationships/drawing"/>
<Relationship Id="rId3" Target="../drawings/vmlDrawing4.vml" Type="http://schemas.openxmlformats.org/officeDocument/2006/relationships/vmlDrawing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2:Q32"/>
  <sheetViews>
    <sheetView workbookViewId="0">
      <selection activeCell="T13" sqref="T13"/>
    </sheetView>
  </sheetViews>
  <sheetFormatPr baseColWidth="10" defaultRowHeight="14.4"/>
  <cols>
    <col min="1" max="1" width="8.77734375" style="2" customWidth="1"/>
    <col min="2" max="2" width="8.21875" style="2" bestFit="1" customWidth="1"/>
    <col min="3" max="3" width="7.77734375" style="1" customWidth="1"/>
    <col min="4" max="4" width="7.77734375" customWidth="1"/>
    <col min="5" max="5" width="7.77734375" style="3" customWidth="1"/>
    <col min="6" max="7" width="7.77734375" customWidth="1"/>
    <col min="8" max="8" width="7.77734375" style="3" customWidth="1"/>
    <col min="9" max="10" width="7.77734375" customWidth="1"/>
    <col min="11" max="11" width="7.77734375" style="3" customWidth="1"/>
    <col min="12" max="13" width="7.77734375" customWidth="1"/>
    <col min="14" max="14" width="7.77734375" style="3" customWidth="1"/>
    <col min="15" max="15" width="11.5546875" customWidth="1"/>
    <col min="16" max="17" width="10.6640625" bestFit="1" customWidth="1"/>
  </cols>
  <sheetData>
    <row r="2" spans="1:17" ht="18">
      <c r="C2" s="75" t="s">
        <v>18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7">
      <c r="C3" s="10"/>
      <c r="P3" s="8"/>
      <c r="Q3" s="9"/>
    </row>
    <row r="4" spans="1:17" ht="15" thickBot="1">
      <c r="C4" s="12"/>
    </row>
    <row r="5" spans="1:17" s="5" customFormat="1" ht="17.100000000000001" customHeight="1">
      <c r="A5" s="1"/>
      <c r="B5" s="78" t="s">
        <v>1</v>
      </c>
      <c r="C5" s="77" t="s">
        <v>16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80" t="s">
        <v>17</v>
      </c>
      <c r="P5" s="73" t="s">
        <v>0</v>
      </c>
      <c r="Q5" s="73" t="s">
        <v>19</v>
      </c>
    </row>
    <row r="6" spans="1:17" s="5" customFormat="1" ht="17.100000000000001" customHeight="1" thickBot="1">
      <c r="A6" s="1"/>
      <c r="B6" s="79"/>
      <c r="C6" s="32" t="s">
        <v>2</v>
      </c>
      <c r="D6" s="14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L6" s="14" t="s">
        <v>11</v>
      </c>
      <c r="M6" s="14" t="s">
        <v>12</v>
      </c>
      <c r="N6" s="33" t="s">
        <v>13</v>
      </c>
      <c r="O6" s="81"/>
      <c r="P6" s="74"/>
      <c r="Q6" s="74"/>
    </row>
    <row r="7" spans="1:17" s="5" customFormat="1" ht="16.8" customHeight="1">
      <c r="A7" s="17">
        <v>2016</v>
      </c>
      <c r="B7" s="26">
        <v>842</v>
      </c>
      <c r="C7" s="15">
        <f>[1]AXARQUIA!F26</f>
        <v>23171.127325793506</v>
      </c>
      <c r="D7" s="16">
        <f>[1]AXARQUIA!G26</f>
        <v>19519.695974705097</v>
      </c>
      <c r="E7" s="16">
        <f>[1]AXARQUIA!H26</f>
        <v>22475.860391584582</v>
      </c>
      <c r="F7" s="16">
        <f>[1]AXARQUIA!I26</f>
        <v>20993.170375775266</v>
      </c>
      <c r="G7" s="16">
        <f>[1]AXARQUIA!J26</f>
        <v>13736.385747294175</v>
      </c>
      <c r="H7" s="16">
        <f>[1]AXARQUIA!K26</f>
        <v>23311.409461267176</v>
      </c>
      <c r="I7" s="16">
        <f>[1]AXARQUIA!L26</f>
        <v>33333.902468685395</v>
      </c>
      <c r="J7" s="16">
        <f>[1]AXARQUIA!M26</f>
        <v>34485.854311078685</v>
      </c>
      <c r="K7" s="16">
        <f>[1]AXARQUIA!N26</f>
        <v>29426.481819287364</v>
      </c>
      <c r="L7" s="16">
        <f>[1]AXARQUIA!O26</f>
        <v>27426.693420892618</v>
      </c>
      <c r="M7" s="16">
        <f>[1]AXARQUIA!P26</f>
        <v>27201.422838380153</v>
      </c>
      <c r="N7" s="15">
        <f>[1]AXARQUIA!Q26</f>
        <v>27598.718229356684</v>
      </c>
      <c r="O7" s="45">
        <f>SUM(C7:N7)</f>
        <v>302680.72236410063</v>
      </c>
      <c r="P7" s="46">
        <f>O7/B7</f>
        <v>359.47829259394376</v>
      </c>
      <c r="Q7" s="47">
        <f>P7/1000</f>
        <v>0.35947829259394376</v>
      </c>
    </row>
    <row r="8" spans="1:17" s="6" customFormat="1" ht="16.8" customHeight="1" thickBot="1">
      <c r="A8" s="18">
        <v>2015</v>
      </c>
      <c r="B8" s="27">
        <v>875</v>
      </c>
      <c r="C8" s="30">
        <f>[2]AXARQUIA!F26</f>
        <v>22964.389271475171</v>
      </c>
      <c r="D8" s="19">
        <f>[2]AXARQUIA!G26</f>
        <v>20259.15186661834</v>
      </c>
      <c r="E8" s="19">
        <f>[2]AXARQUIA!H26</f>
        <v>25777.45559985502</v>
      </c>
      <c r="F8" s="19">
        <f>[2]AXARQUIA!I26</f>
        <v>22486.559139784946</v>
      </c>
      <c r="G8" s="19">
        <f>[2]AXARQUIA!J26</f>
        <v>23642.020055575693</v>
      </c>
      <c r="H8" s="19">
        <f>[2]AXARQUIA!K26</f>
        <v>25948.713301920987</v>
      </c>
      <c r="I8" s="19">
        <f>[2]AXARQUIA!L26</f>
        <v>29344.267246586929</v>
      </c>
      <c r="J8" s="19">
        <f>[2]AXARQUIA!M26</f>
        <v>28392.835568442672</v>
      </c>
      <c r="K8" s="19">
        <f>[2]AXARQUIA!N26</f>
        <v>24032.107043614837</v>
      </c>
      <c r="L8" s="19">
        <f>[2]AXARQUIA!O26</f>
        <v>29442.581853328502</v>
      </c>
      <c r="M8" s="19">
        <f>[2]AXARQUIA!P26</f>
        <v>22112.329346381539</v>
      </c>
      <c r="N8" s="30">
        <f>[2]AXARQUIA!Q26</f>
        <v>18434.517337199468</v>
      </c>
      <c r="O8" s="42">
        <f>SUM(C8:N8)</f>
        <v>292836.92763078416</v>
      </c>
      <c r="P8" s="43">
        <f>O8/B8</f>
        <v>334.6707744351819</v>
      </c>
      <c r="Q8" s="44">
        <f>P8/1000</f>
        <v>0.33467077443518189</v>
      </c>
    </row>
    <row r="22" spans="2:13" ht="15.75" customHeight="1"/>
    <row r="32" spans="2:13">
      <c r="B32" s="76" t="s">
        <v>14</v>
      </c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</row>
  </sheetData>
  <mergeCells count="7">
    <mergeCell ref="Q5:Q6"/>
    <mergeCell ref="C2:O2"/>
    <mergeCell ref="B32:M32"/>
    <mergeCell ref="C5:N5"/>
    <mergeCell ref="B5:B6"/>
    <mergeCell ref="O5:O6"/>
    <mergeCell ref="P5:P6"/>
  </mergeCells>
  <phoneticPr fontId="6" type="noConversion"/>
  <printOptions horizontalCentered="1"/>
  <pageMargins left="0.19685039370078741" right="0.19685039370078741" top="0.59055118110236227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1"/>
  <sheetViews>
    <sheetView workbookViewId="0">
      <selection activeCell="S18" sqref="S18"/>
    </sheetView>
  </sheetViews>
  <sheetFormatPr baseColWidth="10" defaultRowHeight="14.4"/>
  <cols>
    <col min="1" max="1" width="7.109375" customWidth="1"/>
    <col min="2" max="2" width="8.21875" bestFit="1" customWidth="1"/>
    <col min="3" max="3" width="5.6640625" bestFit="1" customWidth="1"/>
    <col min="4" max="4" width="7.109375" bestFit="1" customWidth="1"/>
    <col min="5" max="7" width="5.5546875" bestFit="1" customWidth="1"/>
    <col min="8" max="8" width="5.33203125" bestFit="1" customWidth="1"/>
    <col min="9" max="9" width="5.5546875" bestFit="1" customWidth="1"/>
    <col min="10" max="10" width="6.44140625" bestFit="1" customWidth="1"/>
    <col min="11" max="11" width="8.109375" bestFit="1" customWidth="1"/>
    <col min="12" max="12" width="7.109375" bestFit="1" customWidth="1"/>
    <col min="13" max="13" width="7.44140625" bestFit="1" customWidth="1"/>
    <col min="14" max="14" width="7.21875" bestFit="1" customWidth="1"/>
    <col min="15" max="15" width="11.44140625" customWidth="1"/>
    <col min="16" max="16" width="12.33203125" customWidth="1"/>
  </cols>
  <sheetData>
    <row r="2" spans="1:17" ht="18">
      <c r="C2" s="75" t="s">
        <v>20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1:17" ht="17.25" customHeight="1"/>
    <row r="4" spans="1:17" ht="17.25" customHeight="1" thickBot="1"/>
    <row r="5" spans="1:17" ht="16.5" customHeight="1">
      <c r="A5" s="5"/>
      <c r="B5" s="84" t="s">
        <v>1</v>
      </c>
      <c r="C5" s="77" t="s">
        <v>16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86" t="s">
        <v>17</v>
      </c>
      <c r="P5" s="82" t="s">
        <v>0</v>
      </c>
      <c r="Q5" s="82" t="s">
        <v>19</v>
      </c>
    </row>
    <row r="6" spans="1:17" ht="17.100000000000001" customHeight="1" thickBot="1">
      <c r="A6" s="5"/>
      <c r="B6" s="85"/>
      <c r="C6" s="29" t="s">
        <v>2</v>
      </c>
      <c r="D6" s="20" t="s">
        <v>3</v>
      </c>
      <c r="E6" s="20" t="s">
        <v>4</v>
      </c>
      <c r="F6" s="20" t="s">
        <v>5</v>
      </c>
      <c r="G6" s="20" t="s">
        <v>6</v>
      </c>
      <c r="H6" s="20" t="s">
        <v>7</v>
      </c>
      <c r="I6" s="20" t="s">
        <v>8</v>
      </c>
      <c r="J6" s="20" t="s">
        <v>9</v>
      </c>
      <c r="K6" s="20" t="s">
        <v>10</v>
      </c>
      <c r="L6" s="20" t="s">
        <v>11</v>
      </c>
      <c r="M6" s="20" t="s">
        <v>12</v>
      </c>
      <c r="N6" s="31" t="s">
        <v>13</v>
      </c>
      <c r="O6" s="87"/>
      <c r="P6" s="83"/>
      <c r="Q6" s="83"/>
    </row>
    <row r="7" spans="1:17" s="13" customFormat="1" ht="16.8" customHeight="1">
      <c r="A7" s="17">
        <v>2016</v>
      </c>
      <c r="B7" s="26">
        <v>842</v>
      </c>
      <c r="C7" s="15">
        <f>'[3]Por Municipio - 2016'!C40</f>
        <v>205.95517901065864</v>
      </c>
      <c r="D7" s="16">
        <f>'[3]Por Municipio - 2016'!D40</f>
        <v>277.29160972943424</v>
      </c>
      <c r="E7" s="16">
        <f>'[3]Por Municipio - 2016'!E40</f>
        <v>146.27796287482153</v>
      </c>
      <c r="F7" s="16">
        <f>'[3]Por Municipio - 2016'!F40</f>
        <v>629.19562113279392</v>
      </c>
      <c r="G7" s="16">
        <f>'[3]Por Municipio - 2016'!G40</f>
        <v>378.71965730604472</v>
      </c>
      <c r="H7" s="16">
        <f>'[3]Por Municipio - 2016'!H40</f>
        <v>470.89481199428849</v>
      </c>
      <c r="I7" s="16">
        <f>'[3]Por Municipio - 2016'!I40</f>
        <v>703.33650642551163</v>
      </c>
      <c r="J7" s="16">
        <f>'[3]Por Municipio - 2016'!J40</f>
        <v>541.02808186577818</v>
      </c>
      <c r="K7" s="16">
        <f>'[3]Por Municipio - 2016'!K40</f>
        <v>328.62446454069493</v>
      </c>
      <c r="L7" s="16">
        <f>'[3]Por Municipio - 2016'!L40</f>
        <v>510.97096620656828</v>
      </c>
      <c r="M7" s="16">
        <f>'[3]Por Municipio - 2016'!M40</f>
        <v>382.72727272727269</v>
      </c>
      <c r="N7" s="15">
        <f>'[3]Por Municipio - 2016'!N40</f>
        <v>611.16135173726798</v>
      </c>
      <c r="O7" s="45">
        <f>SUM(C7:N7)</f>
        <v>5186.1834855511352</v>
      </c>
      <c r="P7" s="48">
        <f>O7/B7</f>
        <v>6.1593628094431532</v>
      </c>
      <c r="Q7" s="49">
        <f>P7/1000</f>
        <v>6.159362809443153E-3</v>
      </c>
    </row>
    <row r="8" spans="1:17" s="7" customFormat="1" ht="16.8" customHeight="1" thickBot="1">
      <c r="A8" s="18">
        <v>2015</v>
      </c>
      <c r="B8" s="27">
        <v>875</v>
      </c>
      <c r="C8" s="30">
        <f>'[4]Por Municipio - 2015'!C40</f>
        <v>188.18476937643717</v>
      </c>
      <c r="D8" s="19">
        <f>'[4]Por Municipio - 2015'!D40</f>
        <v>273.40051399972947</v>
      </c>
      <c r="E8" s="19">
        <f>'[4]Por Municipio - 2015'!E40</f>
        <v>210.67225754091709</v>
      </c>
      <c r="F8" s="19">
        <f>'[4]Por Municipio - 2015'!F40</f>
        <v>305.35641823346413</v>
      </c>
      <c r="G8" s="19">
        <f>'[4]Por Municipio - 2015'!G40</f>
        <v>280.50182605167049</v>
      </c>
      <c r="H8" s="19">
        <f>'[4]Por Municipio - 2015'!H40</f>
        <v>320.74259434600299</v>
      </c>
      <c r="I8" s="19">
        <f>'[4]Por Municipio - 2015'!I40</f>
        <v>197.65318544569189</v>
      </c>
      <c r="J8" s="19">
        <f>'[4]Por Municipio - 2015'!J40</f>
        <v>288.78669011226833</v>
      </c>
      <c r="K8" s="19">
        <f>'[4]Por Municipio - 2015'!K40</f>
        <v>240.26105775733802</v>
      </c>
      <c r="L8" s="19">
        <f>'[4]Por Municipio - 2015'!L40</f>
        <v>334.94521844988503</v>
      </c>
      <c r="M8" s="19">
        <f>'[4]Por Municipio - 2015'!M40</f>
        <v>183.45056134180982</v>
      </c>
      <c r="N8" s="30">
        <f>'[4]Por Municipio - 2015'!N40</f>
        <v>179.89990531583931</v>
      </c>
      <c r="O8" s="42">
        <f>SUM(C8:N8)</f>
        <v>3003.8549979710542</v>
      </c>
      <c r="P8" s="50">
        <f>O8/B8</f>
        <v>3.4329771405383478</v>
      </c>
      <c r="Q8" s="51">
        <f>P8/1000</f>
        <v>3.4329771405383477E-3</v>
      </c>
    </row>
    <row r="31" spans="2:14">
      <c r="B31" s="76" t="s">
        <v>15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</row>
  </sheetData>
  <mergeCells count="7">
    <mergeCell ref="Q5:Q6"/>
    <mergeCell ref="B31:N31"/>
    <mergeCell ref="C2:P2"/>
    <mergeCell ref="P5:P6"/>
    <mergeCell ref="B5:B6"/>
    <mergeCell ref="C5:N5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3"/>
  <sheetViews>
    <sheetView workbookViewId="0">
      <selection activeCell="T15" sqref="T15"/>
    </sheetView>
  </sheetViews>
  <sheetFormatPr baseColWidth="10" defaultRowHeight="14.4"/>
  <cols>
    <col min="1" max="1" width="8.5546875" customWidth="1"/>
    <col min="2" max="2" width="8.21875" bestFit="1" customWidth="1"/>
    <col min="3" max="10" width="6.77734375" customWidth="1"/>
    <col min="11" max="11" width="8.109375" bestFit="1" customWidth="1"/>
    <col min="12" max="12" width="6.77734375" customWidth="1"/>
    <col min="13" max="13" width="7.44140625" bestFit="1" customWidth="1"/>
    <col min="14" max="14" width="7.21875" bestFit="1" customWidth="1"/>
    <col min="15" max="15" width="12" customWidth="1"/>
    <col min="16" max="16" width="10.44140625" customWidth="1"/>
  </cols>
  <sheetData>
    <row r="2" spans="1:17" ht="18">
      <c r="C2" s="75" t="s">
        <v>21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4" spans="1:17" ht="15" thickBot="1"/>
    <row r="5" spans="1:17" ht="16.5" customHeight="1">
      <c r="A5" s="5"/>
      <c r="B5" s="90" t="s">
        <v>1</v>
      </c>
      <c r="C5" s="77" t="s">
        <v>16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92" t="s">
        <v>17</v>
      </c>
      <c r="P5" s="88" t="s">
        <v>0</v>
      </c>
      <c r="Q5" s="88" t="s">
        <v>19</v>
      </c>
    </row>
    <row r="6" spans="1:17" ht="17.100000000000001" customHeight="1" thickBot="1">
      <c r="A6" s="5"/>
      <c r="B6" s="91"/>
      <c r="C6" s="24" t="s">
        <v>2</v>
      </c>
      <c r="D6" s="22" t="s">
        <v>3</v>
      </c>
      <c r="E6" s="22" t="s">
        <v>4</v>
      </c>
      <c r="F6" s="22" t="s">
        <v>5</v>
      </c>
      <c r="G6" s="22" t="s">
        <v>6</v>
      </c>
      <c r="H6" s="22" t="s">
        <v>7</v>
      </c>
      <c r="I6" s="22" t="s">
        <v>8</v>
      </c>
      <c r="J6" s="22" t="s">
        <v>9</v>
      </c>
      <c r="K6" s="22" t="s">
        <v>10</v>
      </c>
      <c r="L6" s="22" t="s">
        <v>11</v>
      </c>
      <c r="M6" s="22" t="s">
        <v>12</v>
      </c>
      <c r="N6" s="28" t="s">
        <v>13</v>
      </c>
      <c r="O6" s="93"/>
      <c r="P6" s="89"/>
      <c r="Q6" s="89"/>
    </row>
    <row r="7" spans="1:17" s="13" customFormat="1" ht="16.8" customHeight="1">
      <c r="A7" s="17">
        <v>2016</v>
      </c>
      <c r="B7" s="26">
        <v>842</v>
      </c>
      <c r="C7" s="25">
        <f>'[5]VIDRIO POR MUNICIPIOS'!C39</f>
        <v>1137.0598290598291</v>
      </c>
      <c r="D7" s="16">
        <f>'[5]VIDRIO POR MUNICIPIOS'!D39</f>
        <v>1070.8512820512819</v>
      </c>
      <c r="E7" s="16">
        <f>'[5]VIDRIO POR MUNICIPIOS'!E39</f>
        <v>1203.268376068376</v>
      </c>
      <c r="F7" s="16">
        <f>'[5]VIDRIO POR MUNICIPIOS'!F39</f>
        <v>1142.817094017094</v>
      </c>
      <c r="G7" s="16">
        <f>'[5]VIDRIO POR MUNICIPIOS'!G39</f>
        <v>2193.5179487179485</v>
      </c>
      <c r="H7" s="16">
        <f>'[5]VIDRIO POR MUNICIPIOS'!H39</f>
        <v>1177.3606837606837</v>
      </c>
      <c r="I7" s="16">
        <f>'[5]VIDRIO POR MUNICIPIOS'!I39</f>
        <v>1065.0940170940171</v>
      </c>
      <c r="J7" s="16">
        <f>'[5]VIDRIO POR MUNICIPIOS'!J39</f>
        <v>2095.6444444444442</v>
      </c>
      <c r="K7" s="16">
        <f>'[5]VIDRIO POR MUNICIPIOS'!K39</f>
        <v>1637.9418803418803</v>
      </c>
      <c r="L7" s="16">
        <f>'[5]VIDRIO POR MUNICIPIOS'!L39</f>
        <v>1191.7538461538461</v>
      </c>
      <c r="M7" s="16">
        <f>'[5]VIDRIO POR MUNICIPIOS'!M39</f>
        <v>1229.1760683760683</v>
      </c>
      <c r="N7" s="69">
        <f>'[5]VIDRIO POR MUNICIPIOS'!N39</f>
        <v>1183.1179487179486</v>
      </c>
      <c r="O7" s="67">
        <f>SUM(C7:N7)</f>
        <v>16327.603418803417</v>
      </c>
      <c r="P7" s="52">
        <f>O7/B7</f>
        <v>19.39145299145299</v>
      </c>
      <c r="Q7" s="53">
        <f>P7/1000</f>
        <v>1.9391452991452989E-2</v>
      </c>
    </row>
    <row r="8" spans="1:17" s="4" customFormat="1" ht="16.8" customHeight="1" thickBot="1">
      <c r="A8" s="18">
        <v>2015</v>
      </c>
      <c r="B8" s="27">
        <v>875</v>
      </c>
      <c r="C8" s="23">
        <f>'[6]VIDRIO POR MUNICIPIOS'!C39</f>
        <v>1131.5429353404038</v>
      </c>
      <c r="D8" s="70">
        <f>'[6]VIDRIO POR MUNICIPIOS'!D39</f>
        <v>1263.2569278138899</v>
      </c>
      <c r="E8" s="70">
        <f>'[6]VIDRIO POR MUNICIPIOS'!E39</f>
        <v>2436.7088607594937</v>
      </c>
      <c r="F8" s="70">
        <f>'[6]VIDRIO POR MUNICIPIOS'!F39</f>
        <v>1191.4129319192612</v>
      </c>
      <c r="G8" s="70">
        <f>'[6]VIDRIO POR MUNICIPIOS'!G39</f>
        <v>1137.5299349982895</v>
      </c>
      <c r="H8" s="70">
        <f>'[6]VIDRIO POR MUNICIPIOS'!H39</f>
        <v>1170.4584331166611</v>
      </c>
      <c r="I8" s="70">
        <f>'[6]VIDRIO POR MUNICIPIOS'!I39</f>
        <v>2203.2158741019502</v>
      </c>
      <c r="J8" s="70">
        <f>'[6]VIDRIO POR MUNICIPIOS'!J39</f>
        <v>2161.3068764967502</v>
      </c>
      <c r="K8" s="70">
        <f>'[6]VIDRIO POR MUNICIPIOS'!K39</f>
        <v>1170.4584331166611</v>
      </c>
      <c r="L8" s="70">
        <f>'[6]VIDRIO POR MUNICIPIOS'!L39</f>
        <v>1080.6534382483751</v>
      </c>
      <c r="M8" s="70">
        <f>'[6]VIDRIO POR MUNICIPIOS'!M39</f>
        <v>1146.5104344851181</v>
      </c>
      <c r="N8" s="71">
        <f>'[6]VIDRIO POR MUNICIPIOS'!N39</f>
        <v>1194.4064317482039</v>
      </c>
      <c r="O8" s="68">
        <f>SUM(C8:N8)</f>
        <v>17287.461512145059</v>
      </c>
      <c r="P8" s="54">
        <f>O8/B8</f>
        <v>19.757098871022926</v>
      </c>
      <c r="Q8" s="55">
        <f>P8/1000</f>
        <v>1.9757098871022925E-2</v>
      </c>
    </row>
    <row r="33" spans="2:13">
      <c r="B33" s="76" t="s">
        <v>15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21"/>
    </row>
  </sheetData>
  <mergeCells count="7">
    <mergeCell ref="Q5:Q6"/>
    <mergeCell ref="B33:L33"/>
    <mergeCell ref="P5:P6"/>
    <mergeCell ref="C2:N2"/>
    <mergeCell ref="C5:N5"/>
    <mergeCell ref="B5:B6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2"/>
  <sheetViews>
    <sheetView tabSelected="1" workbookViewId="0">
      <selection activeCell="N9" sqref="N9"/>
    </sheetView>
  </sheetViews>
  <sheetFormatPr baseColWidth="10" defaultRowHeight="14.4"/>
  <cols>
    <col min="1" max="1" width="7.88671875" customWidth="1"/>
    <col min="2" max="2" width="8.21875" bestFit="1" customWidth="1"/>
    <col min="3" max="3" width="7.44140625" customWidth="1"/>
    <col min="4" max="4" width="6.77734375" customWidth="1"/>
    <col min="5" max="5" width="6.6640625" customWidth="1"/>
    <col min="6" max="6" width="7.77734375" customWidth="1"/>
    <col min="7" max="7" width="7.44140625" customWidth="1"/>
    <col min="8" max="8" width="6.88671875" customWidth="1"/>
    <col min="9" max="9" width="7.109375" customWidth="1"/>
    <col min="10" max="10" width="7.6640625" customWidth="1"/>
    <col min="11" max="11" width="8.109375" customWidth="1"/>
    <col min="12" max="12" width="7" customWidth="1"/>
    <col min="13" max="14" width="8.109375" customWidth="1"/>
    <col min="15" max="17" width="10.77734375" customWidth="1"/>
  </cols>
  <sheetData>
    <row r="2" spans="1:17" ht="18">
      <c r="C2" s="75" t="s">
        <v>22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4" spans="1:17" ht="15" thickBot="1"/>
    <row r="5" spans="1:17" ht="16.5" customHeight="1">
      <c r="B5" s="100" t="s">
        <v>1</v>
      </c>
      <c r="C5" s="102" t="s">
        <v>16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96" t="s">
        <v>17</v>
      </c>
      <c r="P5" s="98" t="s">
        <v>0</v>
      </c>
      <c r="Q5" s="94" t="s">
        <v>19</v>
      </c>
    </row>
    <row r="6" spans="1:17" ht="17.100000000000001" customHeight="1" thickBot="1">
      <c r="B6" s="101"/>
      <c r="C6" s="37" t="s">
        <v>2</v>
      </c>
      <c r="D6" s="38" t="s">
        <v>3</v>
      </c>
      <c r="E6" s="39" t="s">
        <v>4</v>
      </c>
      <c r="F6" s="39" t="s">
        <v>5</v>
      </c>
      <c r="G6" s="39" t="s">
        <v>6</v>
      </c>
      <c r="H6" s="39" t="s">
        <v>7</v>
      </c>
      <c r="I6" s="39" t="s">
        <v>8</v>
      </c>
      <c r="J6" s="39" t="s">
        <v>9</v>
      </c>
      <c r="K6" s="39" t="s">
        <v>10</v>
      </c>
      <c r="L6" s="39" t="s">
        <v>11</v>
      </c>
      <c r="M6" s="39" t="s">
        <v>12</v>
      </c>
      <c r="N6" s="38" t="s">
        <v>13</v>
      </c>
      <c r="O6" s="97"/>
      <c r="P6" s="99"/>
      <c r="Q6" s="95"/>
    </row>
    <row r="7" spans="1:17" ht="16.8" customHeight="1">
      <c r="A7" s="35">
        <v>2016</v>
      </c>
      <c r="B7" s="72">
        <v>842</v>
      </c>
      <c r="C7" s="56">
        <v>458</v>
      </c>
      <c r="D7" s="57">
        <v>532</v>
      </c>
      <c r="E7" s="58">
        <v>785</v>
      </c>
      <c r="F7" s="58">
        <v>412</v>
      </c>
      <c r="G7" s="58">
        <v>457</v>
      </c>
      <c r="H7" s="58">
        <v>487</v>
      </c>
      <c r="I7" s="58">
        <v>885</v>
      </c>
      <c r="J7" s="58">
        <v>728</v>
      </c>
      <c r="K7" s="58">
        <v>599</v>
      </c>
      <c r="L7" s="58">
        <v>537</v>
      </c>
      <c r="M7" s="58">
        <v>501</v>
      </c>
      <c r="N7" s="57">
        <v>627</v>
      </c>
      <c r="O7" s="65">
        <f>SUM(C7:N7)</f>
        <v>7008</v>
      </c>
      <c r="P7" s="66">
        <f>O7/B7</f>
        <v>8.3230403800475052</v>
      </c>
      <c r="Q7" s="59">
        <f>P7/1000</f>
        <v>8.3230403800475059E-3</v>
      </c>
    </row>
    <row r="8" spans="1:17" s="4" customFormat="1" ht="16.8" customHeight="1" thickBot="1">
      <c r="A8" s="36">
        <v>2015</v>
      </c>
      <c r="B8" s="34">
        <v>875</v>
      </c>
      <c r="C8" s="60">
        <v>547</v>
      </c>
      <c r="D8" s="61">
        <v>451</v>
      </c>
      <c r="E8" s="62">
        <v>459</v>
      </c>
      <c r="F8" s="62">
        <v>649</v>
      </c>
      <c r="G8" s="62">
        <v>499</v>
      </c>
      <c r="H8" s="62">
        <v>484</v>
      </c>
      <c r="I8" s="62">
        <v>749</v>
      </c>
      <c r="J8" s="62">
        <v>699</v>
      </c>
      <c r="K8" s="62">
        <v>672</v>
      </c>
      <c r="L8" s="62">
        <v>658</v>
      </c>
      <c r="M8" s="62">
        <v>459</v>
      </c>
      <c r="N8" s="63">
        <v>445</v>
      </c>
      <c r="O8" s="40">
        <f>SUM(C8:N8)</f>
        <v>6771</v>
      </c>
      <c r="P8" s="64">
        <f>O8/B8</f>
        <v>7.7382857142857144</v>
      </c>
      <c r="Q8" s="41">
        <f>P8/1000</f>
        <v>7.738285714285714E-3</v>
      </c>
    </row>
    <row r="11" spans="1:17">
      <c r="H11" s="11"/>
    </row>
    <row r="32" spans="2:10">
      <c r="B32" s="76" t="s">
        <v>15</v>
      </c>
      <c r="C32" s="76"/>
      <c r="D32" s="76"/>
      <c r="E32" s="76"/>
      <c r="F32" s="76"/>
      <c r="G32" s="76"/>
      <c r="H32" s="76"/>
      <c r="I32" s="76"/>
      <c r="J32" s="76"/>
    </row>
  </sheetData>
  <mergeCells count="7">
    <mergeCell ref="Q5:Q6"/>
    <mergeCell ref="B32:J32"/>
    <mergeCell ref="O5:O6"/>
    <mergeCell ref="P5:P6"/>
    <mergeCell ref="C2:N2"/>
    <mergeCell ref="B5:B6"/>
    <mergeCell ref="C5:N5"/>
  </mergeCells>
  <phoneticPr fontId="6" type="noConversion"/>
  <printOptions horizontalCentered="1"/>
  <pageMargins left="0.39370078740157483" right="0.39370078740157483" top="0.78740157480314965" bottom="0.59055118110236227" header="0" footer="0"/>
  <pageSetup paperSize="9" orientation="landscape" r:id="rId1"/>
  <headerFooter alignWithMargins="0">
    <oddHeader>&amp;L&amp;G</oddHeader>
  </headerFooter>
  <ignoredErrors>
    <ignoredError sqref="O8" formulaRange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4</vt:i4>
      </vt:variant>
    </vt:vector>
  </HeadingPairs>
  <TitlesOfParts>
    <vt:vector baseType="lpstr" size="4">
      <vt:lpstr>RSU</vt:lpstr>
      <vt:lpstr>CARTON</vt:lpstr>
      <vt:lpstr>VIDRIO</vt:lpstr>
      <vt:lpstr>ENVASES</vt:lpstr>
    </vt:vector>
  </TitlesOfParts>
  <Company/>
  <LinksUpToDate>false</LinksUpToDate>
  <SharedDoc>false</SharedDoc>
  <HyperlinksChanged>false</HyperlinksChanged>
  <AppVersion>12.0000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