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O7" i="3"/>
  <c r="P7" s="1"/>
  <c r="O8" i="1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i="2" l="1"/>
  <c r="P8" s="1"/>
  <c r="Q8" s="1"/>
  <c r="O8" i="3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<sst xmlns="http://schemas.openxmlformats.org/spreadsheetml/2006/main" count="76" uniqueCount="23">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</sst>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101920</c:v>
                </c:pt>
                <c:pt idx="1">
                  <c:v>90980</c:v>
                </c:pt>
                <c:pt idx="2">
                  <c:v>109720</c:v>
                </c:pt>
                <c:pt idx="3">
                  <c:v>112440</c:v>
                </c:pt>
                <c:pt idx="4">
                  <c:v>107060</c:v>
                </c:pt>
                <c:pt idx="5">
                  <c:v>112140</c:v>
                </c:pt>
                <c:pt idx="6">
                  <c:v>118140</c:v>
                </c:pt>
                <c:pt idx="7">
                  <c:v>114400</c:v>
                </c:pt>
                <c:pt idx="8">
                  <c:v>111000</c:v>
                </c:pt>
                <c:pt idx="9">
                  <c:v>107660</c:v>
                </c:pt>
                <c:pt idx="10">
                  <c:v>99260</c:v>
                </c:pt>
                <c:pt idx="11">
                  <c:v>96560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111280</c:v>
                </c:pt>
                <c:pt idx="1">
                  <c:v>90740</c:v>
                </c:pt>
                <c:pt idx="2">
                  <c:v>110300</c:v>
                </c:pt>
                <c:pt idx="3">
                  <c:v>97820</c:v>
                </c:pt>
                <c:pt idx="4">
                  <c:v>109160</c:v>
                </c:pt>
                <c:pt idx="5">
                  <c:v>111540</c:v>
                </c:pt>
                <c:pt idx="6">
                  <c:v>100020</c:v>
                </c:pt>
                <c:pt idx="7">
                  <c:v>120380</c:v>
                </c:pt>
                <c:pt idx="8">
                  <c:v>101760</c:v>
                </c:pt>
                <c:pt idx="9">
                  <c:v>91700</c:v>
                </c:pt>
                <c:pt idx="10">
                  <c:v>102420</c:v>
                </c:pt>
                <c:pt idx="11">
                  <c:v>101660</c:v>
                </c:pt>
              </c:numCache>
            </c:numRef>
          </c:val>
        </c:ser>
        <c:marker val="1"/>
        <c:axId val="117478912"/>
        <c:axId val="117480448"/>
      </c:lineChart>
      <c:catAx>
        <c:axId val="1174789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480448"/>
        <c:crossesAt val="0"/>
        <c:auto val="1"/>
        <c:lblAlgn val="ctr"/>
        <c:lblOffset val="100"/>
      </c:catAx>
      <c:valAx>
        <c:axId val="1174804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747891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45"/>
          <c:y val="0.8892401761138905"/>
          <c:w val="0.52418879056047263"/>
          <c:h val="7.5527441092335404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2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2748.8129423660262</c:v>
                </c:pt>
                <c:pt idx="1">
                  <c:v>916.2709807886755</c:v>
                </c:pt>
                <c:pt idx="2">
                  <c:v>1105.8442871587463</c:v>
                </c:pt>
                <c:pt idx="3">
                  <c:v>1169.0353892821031</c:v>
                </c:pt>
                <c:pt idx="4">
                  <c:v>1200.6309403437817</c:v>
                </c:pt>
                <c:pt idx="5">
                  <c:v>1943.1263902932253</c:v>
                </c:pt>
                <c:pt idx="6">
                  <c:v>1611.3731041456017</c:v>
                </c:pt>
                <c:pt idx="7">
                  <c:v>505.52881698685542</c:v>
                </c:pt>
                <c:pt idx="8">
                  <c:v>2472.3518705763399</c:v>
                </c:pt>
                <c:pt idx="9">
                  <c:v>1216.4287158746208</c:v>
                </c:pt>
                <c:pt idx="10">
                  <c:v>1919.4297269969666</c:v>
                </c:pt>
                <c:pt idx="11">
                  <c:v>1879.9352881698685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2069.0755988023952</c:v>
                </c:pt>
                <c:pt idx="1">
                  <c:v>916.40718562874247</c:v>
                </c:pt>
                <c:pt idx="2">
                  <c:v>1603.7125748502992</c:v>
                </c:pt>
                <c:pt idx="3">
                  <c:v>1038.1175149700598</c:v>
                </c:pt>
                <c:pt idx="4">
                  <c:v>1832.8143712574849</c:v>
                </c:pt>
                <c:pt idx="5">
                  <c:v>1925.886976047904</c:v>
                </c:pt>
                <c:pt idx="6">
                  <c:v>1739.7417664670659</c:v>
                </c:pt>
                <c:pt idx="7">
                  <c:v>1059.5958083832336</c:v>
                </c:pt>
                <c:pt idx="8">
                  <c:v>2240.9019461077842</c:v>
                </c:pt>
                <c:pt idx="9">
                  <c:v>930.72604790419155</c:v>
                </c:pt>
                <c:pt idx="10">
                  <c:v>2033.2784431137725</c:v>
                </c:pt>
                <c:pt idx="11">
                  <c:v>2133.5104790419164</c:v>
                </c:pt>
              </c:numCache>
            </c:numRef>
          </c:val>
        </c:ser>
        <c:marker val="1"/>
        <c:axId val="118324608"/>
        <c:axId val="117253248"/>
      </c:lineChart>
      <c:catAx>
        <c:axId val="1183246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253248"/>
        <c:crossesAt val="0"/>
        <c:auto val="1"/>
        <c:lblAlgn val="ctr"/>
        <c:lblOffset val="100"/>
      </c:catAx>
      <c:valAx>
        <c:axId val="1172532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83246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795"/>
          <c:w val="0.52571251548946718"/>
          <c:h val="0.11075973149777101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60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4737.4230145867095</c:v>
                </c:pt>
                <c:pt idx="1">
                  <c:v>2048.9353189597687</c:v>
                </c:pt>
                <c:pt idx="2">
                  <c:v>2279.0275526742303</c:v>
                </c:pt>
                <c:pt idx="3">
                  <c:v>3327.4185943715929</c:v>
                </c:pt>
                <c:pt idx="4">
                  <c:v>4019.9513776337112</c:v>
                </c:pt>
                <c:pt idx="5">
                  <c:v>0</c:v>
                </c:pt>
                <c:pt idx="6">
                  <c:v>3983.2147239263804</c:v>
                </c:pt>
                <c:pt idx="7">
                  <c:v>7349.7034457143909</c:v>
                </c:pt>
                <c:pt idx="8">
                  <c:v>0</c:v>
                </c:pt>
                <c:pt idx="9">
                  <c:v>4378.6871961102106</c:v>
                </c:pt>
                <c:pt idx="10">
                  <c:v>0</c:v>
                </c:pt>
                <c:pt idx="11">
                  <c:v>4888.1935585901856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2156.4727272727273</c:v>
                </c:pt>
                <c:pt idx="1">
                  <c:v>1936.1878787878788</c:v>
                </c:pt>
                <c:pt idx="2">
                  <c:v>3161.6403845188497</c:v>
                </c:pt>
                <c:pt idx="3">
                  <c:v>3823.8873550524572</c:v>
                </c:pt>
                <c:pt idx="4">
                  <c:v>0</c:v>
                </c:pt>
                <c:pt idx="5">
                  <c:v>1878.2181818181818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3356.4454545454546</c:v>
                </c:pt>
                <c:pt idx="11">
                  <c:v>0</c:v>
                </c:pt>
              </c:numCache>
            </c:numRef>
          </c:val>
        </c:ser>
        <c:marker val="1"/>
        <c:axId val="117282304"/>
        <c:axId val="117283840"/>
      </c:lineChart>
      <c:catAx>
        <c:axId val="1172823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283840"/>
        <c:crossesAt val="0"/>
        <c:auto val="1"/>
        <c:lblAlgn val="ctr"/>
        <c:lblOffset val="100"/>
      </c:catAx>
      <c:valAx>
        <c:axId val="1172838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72823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76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492</c:v>
                </c:pt>
                <c:pt idx="1">
                  <c:v>460</c:v>
                </c:pt>
                <c:pt idx="2">
                  <c:v>615</c:v>
                </c:pt>
                <c:pt idx="3">
                  <c:v>498</c:v>
                </c:pt>
                <c:pt idx="4">
                  <c:v>674</c:v>
                </c:pt>
                <c:pt idx="5">
                  <c:v>474</c:v>
                </c:pt>
                <c:pt idx="6">
                  <c:v>880</c:v>
                </c:pt>
                <c:pt idx="7">
                  <c:v>591</c:v>
                </c:pt>
                <c:pt idx="8">
                  <c:v>520</c:v>
                </c:pt>
                <c:pt idx="9">
                  <c:v>910</c:v>
                </c:pt>
                <c:pt idx="10">
                  <c:v>636</c:v>
                </c:pt>
                <c:pt idx="11">
                  <c:v>386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699</c:v>
                </c:pt>
                <c:pt idx="1">
                  <c:v>573</c:v>
                </c:pt>
                <c:pt idx="2">
                  <c:v>620</c:v>
                </c:pt>
                <c:pt idx="3">
                  <c:v>363</c:v>
                </c:pt>
                <c:pt idx="4">
                  <c:v>646</c:v>
                </c:pt>
                <c:pt idx="5">
                  <c:v>429</c:v>
                </c:pt>
                <c:pt idx="6">
                  <c:v>806</c:v>
                </c:pt>
                <c:pt idx="7">
                  <c:v>773</c:v>
                </c:pt>
                <c:pt idx="8">
                  <c:v>594</c:v>
                </c:pt>
                <c:pt idx="9">
                  <c:v>563</c:v>
                </c:pt>
                <c:pt idx="10">
                  <c:v>869</c:v>
                </c:pt>
                <c:pt idx="11">
                  <c:v>431</c:v>
                </c:pt>
              </c:numCache>
            </c:numRef>
          </c:val>
        </c:ser>
        <c:marker val="1"/>
        <c:axId val="118545792"/>
        <c:axId val="79168640"/>
      </c:lineChart>
      <c:catAx>
        <c:axId val="1185457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9168640"/>
        <c:crosses val="autoZero"/>
        <c:auto val="1"/>
        <c:lblAlgn val="ctr"/>
        <c:lblOffset val="100"/>
      </c:catAx>
      <c:valAx>
        <c:axId val="791686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5457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16"/>
          <c:y val="0.85056911988823958"/>
          <c:w val="0.36796145739235242"/>
          <c:h val="0.12152495554991129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7">
          <cell r="F47">
            <v>111280</v>
          </cell>
          <cell r="G47">
            <v>90740</v>
          </cell>
          <cell r="H47">
            <v>110300</v>
          </cell>
          <cell r="I47">
            <v>97820</v>
          </cell>
          <cell r="J47">
            <v>109160</v>
          </cell>
          <cell r="K47">
            <v>111540</v>
          </cell>
          <cell r="L47">
            <v>100020</v>
          </cell>
          <cell r="M47">
            <v>120380</v>
          </cell>
          <cell r="N47">
            <v>101760</v>
          </cell>
          <cell r="O47">
            <v>91700</v>
          </cell>
          <cell r="P47">
            <v>102420</v>
          </cell>
          <cell r="Q47">
            <v>101660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7">
          <cell r="F47">
            <v>101920</v>
          </cell>
          <cell r="G47">
            <v>90980</v>
          </cell>
          <cell r="H47">
            <v>109720</v>
          </cell>
          <cell r="I47">
            <v>112440</v>
          </cell>
          <cell r="J47">
            <v>107060</v>
          </cell>
          <cell r="K47">
            <v>112140</v>
          </cell>
          <cell r="L47">
            <v>118140</v>
          </cell>
          <cell r="M47">
            <v>114400</v>
          </cell>
          <cell r="N47">
            <v>111000</v>
          </cell>
          <cell r="O47">
            <v>107660</v>
          </cell>
          <cell r="P47">
            <v>99260</v>
          </cell>
          <cell r="Q47">
            <v>96560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C19">
            <v>2069.0755988023952</v>
          </cell>
          <cell r="D19">
            <v>916.40718562874247</v>
          </cell>
          <cell r="E19">
            <v>1603.7125748502992</v>
          </cell>
          <cell r="F19">
            <v>1038.1175149700598</v>
          </cell>
          <cell r="G19">
            <v>1832.8143712574849</v>
          </cell>
          <cell r="H19">
            <v>1925.886976047904</v>
          </cell>
          <cell r="I19">
            <v>1739.7417664670659</v>
          </cell>
          <cell r="J19">
            <v>1059.5958083832336</v>
          </cell>
          <cell r="K19">
            <v>2240.9019461077842</v>
          </cell>
          <cell r="L19">
            <v>930.72604790419155</v>
          </cell>
          <cell r="M19">
            <v>2033.2784431137725</v>
          </cell>
          <cell r="N19">
            <v>2133.5104790419164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C19">
            <v>2748.8129423660262</v>
          </cell>
          <cell r="D19">
            <v>916.2709807886755</v>
          </cell>
          <cell r="E19">
            <v>1105.8442871587463</v>
          </cell>
          <cell r="F19">
            <v>1169.0353892821031</v>
          </cell>
          <cell r="G19">
            <v>1200.6309403437817</v>
          </cell>
          <cell r="H19">
            <v>1943.1263902932253</v>
          </cell>
          <cell r="I19">
            <v>1611.3731041456017</v>
          </cell>
          <cell r="J19">
            <v>505.52881698685542</v>
          </cell>
          <cell r="K19">
            <v>2472.3518705763399</v>
          </cell>
          <cell r="L19">
            <v>1216.4287158746208</v>
          </cell>
          <cell r="M19">
            <v>1919.4297269969666</v>
          </cell>
          <cell r="N19">
            <v>1879.9352881698685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8">
          <cell r="C18">
            <v>2156.4727272727273</v>
          </cell>
          <cell r="D18">
            <v>1936.1878787878788</v>
          </cell>
          <cell r="E18">
            <v>3161.6403845188497</v>
          </cell>
          <cell r="F18">
            <v>3823.8873550524572</v>
          </cell>
          <cell r="G18">
            <v>0</v>
          </cell>
          <cell r="H18">
            <v>1878.2181818181818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3356.4454545454546</v>
          </cell>
          <cell r="N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C18">
            <v>4737.4230145867095</v>
          </cell>
          <cell r="D18">
            <v>2048.9353189597687</v>
          </cell>
          <cell r="E18">
            <v>2279.0275526742303</v>
          </cell>
          <cell r="F18">
            <v>3327.4185943715929</v>
          </cell>
          <cell r="G18">
            <v>4019.9513776337112</v>
          </cell>
          <cell r="H18">
            <v>0</v>
          </cell>
          <cell r="I18">
            <v>3983.2147239263804</v>
          </cell>
          <cell r="J18">
            <v>7349.7034457143909</v>
          </cell>
          <cell r="K18">
            <v>0</v>
          </cell>
          <cell r="L18">
            <v>4378.6871961102106</v>
          </cell>
          <cell r="M18">
            <v>0</v>
          </cell>
          <cell r="N18">
            <v>4888.1935585901856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0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2" t="s">
        <v>17</v>
      </c>
      <c r="P5" s="65" t="s">
        <v>0</v>
      </c>
      <c r="Q5" s="65" t="s">
        <v>19</v>
      </c>
    </row>
    <row r="6" spans="1:17" s="5" customFormat="1" ht="17.100000000000001" customHeight="1" thickBot="1">
      <c r="A6" s="1"/>
      <c r="B6" s="7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3"/>
      <c r="P6" s="66"/>
      <c r="Q6" s="66"/>
    </row>
    <row r="7" spans="1:17" s="5" customFormat="1" ht="17.100000000000001" customHeight="1">
      <c r="A7" s="17">
        <v>2016</v>
      </c>
      <c r="B7" s="27">
        <v>3826</v>
      </c>
      <c r="C7" s="15">
        <f>[1]ANTEQUERA!F47</f>
        <v>111280</v>
      </c>
      <c r="D7" s="16">
        <f>[1]ANTEQUERA!G47</f>
        <v>90740</v>
      </c>
      <c r="E7" s="16">
        <f>[1]ANTEQUERA!H47</f>
        <v>110300</v>
      </c>
      <c r="F7" s="16">
        <f>[1]ANTEQUERA!I47</f>
        <v>97820</v>
      </c>
      <c r="G7" s="16">
        <f>[1]ANTEQUERA!J47</f>
        <v>109160</v>
      </c>
      <c r="H7" s="16">
        <f>[1]ANTEQUERA!K47</f>
        <v>111540</v>
      </c>
      <c r="I7" s="16">
        <f>[1]ANTEQUERA!L47</f>
        <v>100020</v>
      </c>
      <c r="J7" s="16">
        <f>[1]ANTEQUERA!M47</f>
        <v>120380</v>
      </c>
      <c r="K7" s="16">
        <f>[1]ANTEQUERA!N47</f>
        <v>101760</v>
      </c>
      <c r="L7" s="16">
        <f>[1]ANTEQUERA!O47</f>
        <v>91700</v>
      </c>
      <c r="M7" s="16">
        <f>[1]ANTEQUERA!P47</f>
        <v>102420</v>
      </c>
      <c r="N7" s="16">
        <f>[1]ANTEQUERA!Q47</f>
        <v>101660</v>
      </c>
      <c r="O7" s="50">
        <f>SUM(C7:N7)</f>
        <v>1248780</v>
      </c>
      <c r="P7" s="51">
        <f>O7/B7</f>
        <v>326.39309984317828</v>
      </c>
      <c r="Q7" s="52">
        <f>P7/1000</f>
        <v>0.32639309984317827</v>
      </c>
    </row>
    <row r="8" spans="1:17" s="6" customFormat="1" ht="15" thickBot="1">
      <c r="A8" s="18">
        <v>2015</v>
      </c>
      <c r="B8" s="28">
        <v>3906</v>
      </c>
      <c r="C8" s="31">
        <f>[2]ANTEQUERA!F47</f>
        <v>101920</v>
      </c>
      <c r="D8" s="19">
        <f>[2]ANTEQUERA!G47</f>
        <v>90980</v>
      </c>
      <c r="E8" s="19">
        <f>[2]ANTEQUERA!H47</f>
        <v>109720</v>
      </c>
      <c r="F8" s="19">
        <f>[2]ANTEQUERA!I47</f>
        <v>112440</v>
      </c>
      <c r="G8" s="19">
        <f>[2]ANTEQUERA!J47</f>
        <v>107060</v>
      </c>
      <c r="H8" s="19">
        <f>[2]ANTEQUERA!K47</f>
        <v>112140</v>
      </c>
      <c r="I8" s="19">
        <f>[2]ANTEQUERA!L47</f>
        <v>118140</v>
      </c>
      <c r="J8" s="19">
        <f>[2]ANTEQUERA!M47</f>
        <v>114400</v>
      </c>
      <c r="K8" s="19">
        <f>[2]ANTEQUERA!N47</f>
        <v>111000</v>
      </c>
      <c r="L8" s="19">
        <f>[2]ANTEQUERA!O47</f>
        <v>107660</v>
      </c>
      <c r="M8" s="19">
        <f>[2]ANTEQUERA!P47</f>
        <v>99260</v>
      </c>
      <c r="N8" s="31">
        <f>[2]ANTEQUERA!Q47</f>
        <v>96560</v>
      </c>
      <c r="O8" s="47">
        <f>SUM(C8:N8)</f>
        <v>1281280</v>
      </c>
      <c r="P8" s="48">
        <f>O8/B8</f>
        <v>328.02867383512546</v>
      </c>
      <c r="Q8" s="49">
        <f>P8/1000</f>
        <v>0.32802867383512546</v>
      </c>
    </row>
    <row r="22" spans="2:13" ht="15.75" customHeight="1"/>
    <row r="32" spans="2:13">
      <c r="B32" s="68" t="s">
        <v>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U18" sqref="U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7.25" customHeight="1"/>
    <row r="4" spans="1:17" ht="17.25" customHeight="1" thickBot="1"/>
    <row r="5" spans="1:17" ht="16.5" customHeight="1">
      <c r="A5" s="5"/>
      <c r="B5" s="76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 t="s">
        <v>17</v>
      </c>
      <c r="P5" s="74" t="s">
        <v>0</v>
      </c>
      <c r="Q5" s="74" t="s">
        <v>19</v>
      </c>
    </row>
    <row r="6" spans="1:17" ht="17.100000000000001" customHeight="1" thickBot="1">
      <c r="A6" s="5"/>
      <c r="B6" s="7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79"/>
      <c r="P6" s="75"/>
      <c r="Q6" s="75"/>
    </row>
    <row r="7" spans="1:17" s="13" customFormat="1" ht="17.100000000000001" customHeight="1">
      <c r="A7" s="17">
        <v>2016</v>
      </c>
      <c r="B7" s="27">
        <v>3826</v>
      </c>
      <c r="C7" s="15">
        <f>'[3]Por Municipio - 2016'!C19</f>
        <v>2069.0755988023952</v>
      </c>
      <c r="D7" s="16">
        <f>'[3]Por Municipio - 2016'!D19</f>
        <v>916.40718562874247</v>
      </c>
      <c r="E7" s="16">
        <f>'[3]Por Municipio - 2016'!E19</f>
        <v>1603.7125748502992</v>
      </c>
      <c r="F7" s="16">
        <f>'[3]Por Municipio - 2016'!F19</f>
        <v>1038.1175149700598</v>
      </c>
      <c r="G7" s="16">
        <f>'[3]Por Municipio - 2016'!G19</f>
        <v>1832.8143712574849</v>
      </c>
      <c r="H7" s="16">
        <f>'[3]Por Municipio - 2016'!H19</f>
        <v>1925.886976047904</v>
      </c>
      <c r="I7" s="16">
        <f>'[3]Por Municipio - 2016'!I19</f>
        <v>1739.7417664670659</v>
      </c>
      <c r="J7" s="16">
        <f>'[3]Por Municipio - 2016'!J19</f>
        <v>1059.5958083832336</v>
      </c>
      <c r="K7" s="16">
        <f>'[3]Por Municipio - 2016'!K19</f>
        <v>2240.9019461077842</v>
      </c>
      <c r="L7" s="16">
        <f>'[3]Por Municipio - 2016'!L19</f>
        <v>930.72604790419155</v>
      </c>
      <c r="M7" s="16">
        <f>'[3]Por Municipio - 2016'!M19</f>
        <v>2033.2784431137725</v>
      </c>
      <c r="N7" s="15">
        <f>'[3]Por Municipio - 2016'!N19</f>
        <v>2133.5104790419164</v>
      </c>
      <c r="O7" s="50">
        <f>SUM(C7:N7)</f>
        <v>19523.768712574853</v>
      </c>
      <c r="P7" s="53">
        <f>O7/B7</f>
        <v>5.1029191616766472</v>
      </c>
      <c r="Q7" s="54">
        <f>P7/1000</f>
        <v>5.1029191616766469E-3</v>
      </c>
    </row>
    <row r="8" spans="1:17" s="7" customFormat="1" ht="15" thickBot="1">
      <c r="A8" s="18">
        <v>2015</v>
      </c>
      <c r="B8" s="28">
        <v>3906</v>
      </c>
      <c r="C8" s="31">
        <f>'[4]Por Municipio - 2015'!C19</f>
        <v>2748.8129423660262</v>
      </c>
      <c r="D8" s="19">
        <f>'[4]Por Municipio - 2015'!D19</f>
        <v>916.2709807886755</v>
      </c>
      <c r="E8" s="19">
        <f>'[4]Por Municipio - 2015'!E19</f>
        <v>1105.8442871587463</v>
      </c>
      <c r="F8" s="19">
        <f>'[4]Por Municipio - 2015'!F19</f>
        <v>1169.0353892821031</v>
      </c>
      <c r="G8" s="19">
        <f>'[4]Por Municipio - 2015'!G19</f>
        <v>1200.6309403437817</v>
      </c>
      <c r="H8" s="19">
        <f>'[4]Por Municipio - 2015'!H19</f>
        <v>1943.1263902932253</v>
      </c>
      <c r="I8" s="19">
        <f>'[4]Por Municipio - 2015'!I19</f>
        <v>1611.3731041456017</v>
      </c>
      <c r="J8" s="19">
        <f>'[4]Por Municipio - 2015'!J19</f>
        <v>505.52881698685542</v>
      </c>
      <c r="K8" s="19">
        <f>'[4]Por Municipio - 2015'!K19</f>
        <v>2472.3518705763399</v>
      </c>
      <c r="L8" s="19">
        <f>'[4]Por Municipio - 2015'!L19</f>
        <v>1216.4287158746208</v>
      </c>
      <c r="M8" s="19">
        <f>'[4]Por Municipio - 2015'!M19</f>
        <v>1919.4297269969666</v>
      </c>
      <c r="N8" s="31">
        <f>'[4]Por Municipio - 2015'!N19</f>
        <v>1879.9352881698685</v>
      </c>
      <c r="O8" s="47">
        <f>SUM(C8:N8)</f>
        <v>18688.768452982815</v>
      </c>
      <c r="P8" s="55">
        <f>O8/B8</f>
        <v>4.7846309403437823</v>
      </c>
      <c r="Q8" s="56">
        <f>P8/1000</f>
        <v>4.7846309403437827E-3</v>
      </c>
    </row>
    <row r="31" spans="2:14">
      <c r="B31" s="68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3" sqref="T13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67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A5" s="5"/>
      <c r="B5" s="82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7">
        <v>3826</v>
      </c>
      <c r="C7" s="26">
        <f>'[5]VIDRIO POR MUNICIPIOS'!C18</f>
        <v>2156.4727272727273</v>
      </c>
      <c r="D7" s="16">
        <f>'[5]VIDRIO POR MUNICIPIOS'!D18</f>
        <v>1936.1878787878788</v>
      </c>
      <c r="E7" s="16">
        <f>'[5]VIDRIO POR MUNICIPIOS'!E18</f>
        <v>3161.6403845188497</v>
      </c>
      <c r="F7" s="16">
        <f>'[5]VIDRIO POR MUNICIPIOS'!F18</f>
        <v>3823.8873550524572</v>
      </c>
      <c r="G7" s="16">
        <f>'[5]VIDRIO POR MUNICIPIOS'!G18</f>
        <v>0</v>
      </c>
      <c r="H7" s="16">
        <f>'[5]VIDRIO POR MUNICIPIOS'!H18</f>
        <v>1878.2181818181818</v>
      </c>
      <c r="I7" s="16">
        <f>'[5]VIDRIO POR MUNICIPIOS'!I18</f>
        <v>0</v>
      </c>
      <c r="J7" s="16">
        <f>'[5]VIDRIO POR MUNICIPIOS'!J18</f>
        <v>0</v>
      </c>
      <c r="K7" s="16">
        <f>'[5]VIDRIO POR MUNICIPIOS'!K18</f>
        <v>0</v>
      </c>
      <c r="L7" s="16">
        <f>'[5]VIDRIO POR MUNICIPIOS'!L18</f>
        <v>0</v>
      </c>
      <c r="M7" s="16">
        <f>'[5]VIDRIO POR MUNICIPIOS'!M18</f>
        <v>3356.4454545454546</v>
      </c>
      <c r="N7" s="26">
        <f>'[5]VIDRIO POR MUNICIPIOS'!N18</f>
        <v>0</v>
      </c>
      <c r="O7" s="50">
        <f>SUM(C7:N7)</f>
        <v>16312.851981995551</v>
      </c>
      <c r="P7" s="57">
        <f>O7/B7</f>
        <v>4.2636832153673678</v>
      </c>
      <c r="Q7" s="58">
        <f>P7/1000</f>
        <v>4.2636832153673679E-3</v>
      </c>
    </row>
    <row r="8" spans="1:17" s="4" customFormat="1" ht="15" thickBot="1">
      <c r="A8" s="18">
        <v>2015</v>
      </c>
      <c r="B8" s="28">
        <v>3906</v>
      </c>
      <c r="C8" s="23">
        <f>'[6]VIDRIO POR MUNICIPIOS'!C18</f>
        <v>4737.4230145867095</v>
      </c>
      <c r="D8" s="24">
        <f>'[6]VIDRIO POR MUNICIPIOS'!D18</f>
        <v>2048.9353189597687</v>
      </c>
      <c r="E8" s="24">
        <f>'[6]VIDRIO POR MUNICIPIOS'!E18</f>
        <v>2279.0275526742303</v>
      </c>
      <c r="F8" s="24">
        <f>'[6]VIDRIO POR MUNICIPIOS'!F18</f>
        <v>3327.4185943715929</v>
      </c>
      <c r="G8" s="24">
        <f>'[6]VIDRIO POR MUNICIPIOS'!G18</f>
        <v>4019.9513776337112</v>
      </c>
      <c r="H8" s="24">
        <f>'[6]VIDRIO POR MUNICIPIOS'!H18</f>
        <v>0</v>
      </c>
      <c r="I8" s="24">
        <f>'[6]VIDRIO POR MUNICIPIOS'!I18</f>
        <v>3983.2147239263804</v>
      </c>
      <c r="J8" s="24">
        <f>'[6]VIDRIO POR MUNICIPIOS'!J18</f>
        <v>7349.7034457143909</v>
      </c>
      <c r="K8" s="24">
        <f>'[6]VIDRIO POR MUNICIPIOS'!K18</f>
        <v>0</v>
      </c>
      <c r="L8" s="24">
        <f>'[6]VIDRIO POR MUNICIPIOS'!L18</f>
        <v>4378.6871961102106</v>
      </c>
      <c r="M8" s="24">
        <f>'[6]VIDRIO POR MUNICIPIOS'!M18</f>
        <v>0</v>
      </c>
      <c r="N8" s="23">
        <f>'[6]VIDRIO POR MUNICIPIOS'!N18</f>
        <v>4888.1935585901856</v>
      </c>
      <c r="O8" s="47">
        <f>SUM(C8:N8)</f>
        <v>37012.554782567182</v>
      </c>
      <c r="P8" s="59">
        <f>O8/B8</f>
        <v>9.4758204768477174</v>
      </c>
      <c r="Q8" s="60">
        <f>P8/1000</f>
        <v>9.4758204768477169E-3</v>
      </c>
    </row>
    <row r="33" spans="2:13">
      <c r="B33" s="68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67" t="s">
        <v>22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B5" s="92" t="s">
        <v>1</v>
      </c>
      <c r="C5" s="94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8" t="s">
        <v>17</v>
      </c>
      <c r="P5" s="90" t="s">
        <v>0</v>
      </c>
      <c r="Q5" s="86" t="s">
        <v>19</v>
      </c>
    </row>
    <row r="6" spans="1:17" ht="17.100000000000001" customHeight="1" thickBot="1">
      <c r="B6" s="9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89"/>
      <c r="P6" s="91"/>
      <c r="Q6" s="87"/>
    </row>
    <row r="7" spans="1:17" ht="17.100000000000001" customHeight="1">
      <c r="A7" s="37">
        <v>2016</v>
      </c>
      <c r="B7" s="35">
        <v>3826</v>
      </c>
      <c r="C7" s="61">
        <v>699</v>
      </c>
      <c r="D7" s="62">
        <v>573</v>
      </c>
      <c r="E7" s="63">
        <v>620</v>
      </c>
      <c r="F7" s="63">
        <v>363</v>
      </c>
      <c r="G7" s="63">
        <v>646</v>
      </c>
      <c r="H7" s="63">
        <v>429</v>
      </c>
      <c r="I7" s="63">
        <v>806</v>
      </c>
      <c r="J7" s="63">
        <v>773</v>
      </c>
      <c r="K7" s="63">
        <v>594</v>
      </c>
      <c r="L7" s="63">
        <v>563</v>
      </c>
      <c r="M7" s="63">
        <v>869</v>
      </c>
      <c r="N7" s="62">
        <v>431</v>
      </c>
      <c r="O7" s="42">
        <f>SUM(C7:N7)</f>
        <v>7366</v>
      </c>
      <c r="P7" s="44">
        <f>O7/B7</f>
        <v>1.9252483010977521</v>
      </c>
      <c r="Q7" s="64">
        <f>P7/1000</f>
        <v>1.925248301097752E-3</v>
      </c>
    </row>
    <row r="8" spans="1:17" s="4" customFormat="1" ht="15" thickBot="1">
      <c r="A8" s="38">
        <v>2015</v>
      </c>
      <c r="B8" s="36">
        <v>3906</v>
      </c>
      <c r="C8" s="61">
        <v>492</v>
      </c>
      <c r="D8" s="62">
        <v>460</v>
      </c>
      <c r="E8" s="63">
        <v>615</v>
      </c>
      <c r="F8" s="63">
        <v>498</v>
      </c>
      <c r="G8" s="63">
        <v>674</v>
      </c>
      <c r="H8" s="63">
        <v>474</v>
      </c>
      <c r="I8" s="63">
        <v>880</v>
      </c>
      <c r="J8" s="63">
        <v>591</v>
      </c>
      <c r="K8" s="63">
        <v>520</v>
      </c>
      <c r="L8" s="63">
        <v>910</v>
      </c>
      <c r="M8" s="63">
        <v>636</v>
      </c>
      <c r="N8" s="62">
        <v>386</v>
      </c>
      <c r="O8" s="43">
        <f>SUM(C8:N8)</f>
        <v>7136</v>
      </c>
      <c r="P8" s="45">
        <f>O8/B8</f>
        <v>1.8269329237071172</v>
      </c>
      <c r="Q8" s="46">
        <f>P8/1000</f>
        <v>1.8269329237071172E-3</v>
      </c>
    </row>
    <row r="11" spans="1:17">
      <c r="H11" s="11"/>
    </row>
    <row r="32" spans="2:10">
      <c r="B32" s="68" t="s">
        <v>15</v>
      </c>
      <c r="C32" s="68"/>
      <c r="D32" s="68"/>
      <c r="E32" s="68"/>
      <c r="F32" s="68"/>
      <c r="G32" s="68"/>
      <c r="H32" s="68"/>
      <c r="I32" s="68"/>
      <c r="J32" s="68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